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Z:\01-ODDĚLENÍ POZEMKOVÝCH ÚPRAV\01-VEŘEJNÉ ZAKÁZKY\REALIZACE SZ V RÁMCI PÚ\2021\STARÁ VES - Realizace SZ Stará Ves n. O. – polní cesta C2b\ZD\Příl_6 Rozpočet C2b\"/>
    </mc:Choice>
  </mc:AlternateContent>
  <xr:revisionPtr revIDLastSave="0" documentId="13_ncr:1_{F9B4BEEE-AF8B-4C4A-97DE-E0112DB153F4}" xr6:coauthVersionLast="45" xr6:coauthVersionMax="46" xr10:uidLastSave="{00000000-0000-0000-0000-000000000000}"/>
  <bookViews>
    <workbookView xWindow="28680" yWindow="-120" windowWidth="29040" windowHeight="17640" xr2:uid="{00000000-000D-0000-FFFF-FFFF00000000}"/>
  </bookViews>
  <sheets>
    <sheet name="Rekapitulace stavby" sheetId="1" r:id="rId1"/>
    <sheet name="SO 01_1 - Polní cesta C2b" sheetId="2" r:id="rId2"/>
    <sheet name="SO 01_2 - Výsadba IP7" sheetId="3" r:id="rId3"/>
    <sheet name="SO 01_3 - 1. rok následné..." sheetId="4" r:id="rId4"/>
    <sheet name="SO 01_4 - 2. rok následné..." sheetId="5" r:id="rId5"/>
    <sheet name="SO 01_5 - 3. rok následné..." sheetId="6" r:id="rId6"/>
    <sheet name="Pokyny pro vyplnění" sheetId="7" r:id="rId7"/>
  </sheets>
  <definedNames>
    <definedName name="_xlnm._FilterDatabase" localSheetId="1" hidden="1">'SO 01_1 - Polní cesta C2b'!$C$94:$K$1031</definedName>
    <definedName name="_xlnm._FilterDatabase" localSheetId="2" hidden="1">'SO 01_2 - Výsadba IP7'!$C$81:$K$248</definedName>
    <definedName name="_xlnm._FilterDatabase" localSheetId="3" hidden="1">'SO 01_3 - 1. rok následné...'!$C$81:$K$261</definedName>
    <definedName name="_xlnm._FilterDatabase" localSheetId="4" hidden="1">'SO 01_4 - 2. rok následné...'!$C$81:$K$261</definedName>
    <definedName name="_xlnm._FilterDatabase" localSheetId="5" hidden="1">'SO 01_5 - 3. rok následné...'!$C$81:$K$135</definedName>
    <definedName name="_xlnm.Print_Titles" localSheetId="0">'Rekapitulace stavby'!$52:$52</definedName>
    <definedName name="_xlnm.Print_Titles" localSheetId="1">'SO 01_1 - Polní cesta C2b'!$94:$94</definedName>
    <definedName name="_xlnm.Print_Titles" localSheetId="2">'SO 01_2 - Výsadba IP7'!$81:$81</definedName>
    <definedName name="_xlnm.Print_Titles" localSheetId="3">'SO 01_3 - 1. rok následné...'!$81:$81</definedName>
    <definedName name="_xlnm.Print_Titles" localSheetId="4">'SO 01_4 - 2. rok následné...'!$81:$81</definedName>
    <definedName name="_xlnm.Print_Titles" localSheetId="5">'SO 01_5 - 3. rok následné...'!$81:$81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  <definedName name="_xlnm.Print_Area" localSheetId="1">'SO 01_1 - Polní cesta C2b'!$C$4:$J$39,'SO 01_1 - Polní cesta C2b'!$C$45:$J$76,'SO 01_1 - Polní cesta C2b'!$C$82:$K$1031</definedName>
    <definedName name="_xlnm.Print_Area" localSheetId="2">'SO 01_2 - Výsadba IP7'!$C$4:$J$39,'SO 01_2 - Výsadba IP7'!$C$45:$J$63,'SO 01_2 - Výsadba IP7'!$C$69:$K$248</definedName>
    <definedName name="_xlnm.Print_Area" localSheetId="3">'SO 01_3 - 1. rok následné...'!$C$4:$J$39,'SO 01_3 - 1. rok následné...'!$C$45:$J$63,'SO 01_3 - 1. rok následné...'!$C$69:$K$261</definedName>
    <definedName name="_xlnm.Print_Area" localSheetId="4">'SO 01_4 - 2. rok následné...'!$C$4:$J$39,'SO 01_4 - 2. rok následné...'!$C$45:$J$63,'SO 01_4 - 2. rok následné...'!$C$69:$K$261</definedName>
    <definedName name="_xlnm.Print_Area" localSheetId="5">'SO 01_5 - 3. rok následné...'!$C$4:$J$39,'SO 01_5 - 3. rok následné...'!$C$45:$J$63,'SO 01_5 - 3. rok následné...'!$C$69:$K$135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J134" i="6"/>
  <c r="BI134" i="6"/>
  <c r="BH134" i="6"/>
  <c r="BG134" i="6"/>
  <c r="U134" i="6"/>
  <c r="U133" i="6" s="1"/>
  <c r="S134" i="6"/>
  <c r="S133" i="6" s="1"/>
  <c r="Q134" i="6"/>
  <c r="Q133" i="6" s="1"/>
  <c r="BJ127" i="6"/>
  <c r="BI127" i="6"/>
  <c r="BH127" i="6"/>
  <c r="BG127" i="6"/>
  <c r="U127" i="6"/>
  <c r="S127" i="6"/>
  <c r="Q127" i="6"/>
  <c r="BJ120" i="6"/>
  <c r="BI120" i="6"/>
  <c r="BH120" i="6"/>
  <c r="BG120" i="6"/>
  <c r="U120" i="6"/>
  <c r="S120" i="6"/>
  <c r="Q120" i="6"/>
  <c r="BJ115" i="6"/>
  <c r="BI115" i="6"/>
  <c r="BH115" i="6"/>
  <c r="BG115" i="6"/>
  <c r="U115" i="6"/>
  <c r="S115" i="6"/>
  <c r="Q115" i="6"/>
  <c r="BJ108" i="6"/>
  <c r="BI108" i="6"/>
  <c r="BH108" i="6"/>
  <c r="BG108" i="6"/>
  <c r="U108" i="6"/>
  <c r="S108" i="6"/>
  <c r="Q108" i="6"/>
  <c r="BJ104" i="6"/>
  <c r="BI104" i="6"/>
  <c r="BH104" i="6"/>
  <c r="BG104" i="6"/>
  <c r="U104" i="6"/>
  <c r="S104" i="6"/>
  <c r="Q104" i="6"/>
  <c r="BJ100" i="6"/>
  <c r="BI100" i="6"/>
  <c r="BH100" i="6"/>
  <c r="BG100" i="6"/>
  <c r="U100" i="6"/>
  <c r="S100" i="6"/>
  <c r="Q100" i="6"/>
  <c r="BJ96" i="6"/>
  <c r="BI96" i="6"/>
  <c r="BH96" i="6"/>
  <c r="BG96" i="6"/>
  <c r="U96" i="6"/>
  <c r="S96" i="6"/>
  <c r="Q96" i="6"/>
  <c r="BJ91" i="6"/>
  <c r="BI91" i="6"/>
  <c r="BH91" i="6"/>
  <c r="BG91" i="6"/>
  <c r="U91" i="6"/>
  <c r="S91" i="6"/>
  <c r="Q91" i="6"/>
  <c r="BJ85" i="6"/>
  <c r="BI85" i="6"/>
  <c r="BH85" i="6"/>
  <c r="BG85" i="6"/>
  <c r="U85" i="6"/>
  <c r="S85" i="6"/>
  <c r="Q85" i="6"/>
  <c r="J79" i="6"/>
  <c r="J78" i="6"/>
  <c r="F78" i="6"/>
  <c r="F76" i="6"/>
  <c r="E74" i="6"/>
  <c r="J55" i="6"/>
  <c r="J54" i="6"/>
  <c r="F54" i="6"/>
  <c r="F52" i="6"/>
  <c r="E50" i="6"/>
  <c r="J18" i="6"/>
  <c r="E18" i="6"/>
  <c r="F79" i="6" s="1"/>
  <c r="J17" i="6"/>
  <c r="J12" i="6"/>
  <c r="J76" i="6" s="1"/>
  <c r="E7" i="6"/>
  <c r="E72" i="6" s="1"/>
  <c r="J37" i="5"/>
  <c r="J36" i="5"/>
  <c r="AY58" i="1"/>
  <c r="J35" i="5"/>
  <c r="AX58" i="1" s="1"/>
  <c r="BJ260" i="5"/>
  <c r="BI260" i="5"/>
  <c r="BH260" i="5"/>
  <c r="BG260" i="5"/>
  <c r="U260" i="5"/>
  <c r="U259" i="5" s="1"/>
  <c r="S260" i="5"/>
  <c r="S259" i="5" s="1"/>
  <c r="Q260" i="5"/>
  <c r="Q259" i="5" s="1"/>
  <c r="BJ255" i="5"/>
  <c r="BI255" i="5"/>
  <c r="BH255" i="5"/>
  <c r="BG255" i="5"/>
  <c r="U255" i="5"/>
  <c r="S255" i="5"/>
  <c r="Q255" i="5"/>
  <c r="BJ249" i="5"/>
  <c r="BI249" i="5"/>
  <c r="BH249" i="5"/>
  <c r="BG249" i="5"/>
  <c r="U249" i="5"/>
  <c r="S249" i="5"/>
  <c r="Q249" i="5"/>
  <c r="BJ242" i="5"/>
  <c r="BI242" i="5"/>
  <c r="BH242" i="5"/>
  <c r="BG242" i="5"/>
  <c r="U242" i="5"/>
  <c r="S242" i="5"/>
  <c r="Q242" i="5"/>
  <c r="BJ237" i="5"/>
  <c r="BI237" i="5"/>
  <c r="BH237" i="5"/>
  <c r="BG237" i="5"/>
  <c r="U237" i="5"/>
  <c r="S237" i="5"/>
  <c r="Q237" i="5"/>
  <c r="BJ232" i="5"/>
  <c r="BI232" i="5"/>
  <c r="BH232" i="5"/>
  <c r="BG232" i="5"/>
  <c r="U232" i="5"/>
  <c r="S232" i="5"/>
  <c r="Q232" i="5"/>
  <c r="BJ225" i="5"/>
  <c r="BI225" i="5"/>
  <c r="BH225" i="5"/>
  <c r="BG225" i="5"/>
  <c r="U225" i="5"/>
  <c r="S225" i="5"/>
  <c r="Q225" i="5"/>
  <c r="BJ221" i="5"/>
  <c r="BI221" i="5"/>
  <c r="BH221" i="5"/>
  <c r="BG221" i="5"/>
  <c r="U221" i="5"/>
  <c r="S221" i="5"/>
  <c r="Q221" i="5"/>
  <c r="BJ204" i="5"/>
  <c r="BI204" i="5"/>
  <c r="BH204" i="5"/>
  <c r="BG204" i="5"/>
  <c r="U204" i="5"/>
  <c r="S204" i="5"/>
  <c r="Q204" i="5"/>
  <c r="BJ200" i="5"/>
  <c r="BI200" i="5"/>
  <c r="BH200" i="5"/>
  <c r="BG200" i="5"/>
  <c r="U200" i="5"/>
  <c r="S200" i="5"/>
  <c r="Q200" i="5"/>
  <c r="BJ183" i="5"/>
  <c r="BI183" i="5"/>
  <c r="BH183" i="5"/>
  <c r="BG183" i="5"/>
  <c r="U183" i="5"/>
  <c r="S183" i="5"/>
  <c r="Q183" i="5"/>
  <c r="BJ166" i="5"/>
  <c r="BI166" i="5"/>
  <c r="BH166" i="5"/>
  <c r="BG166" i="5"/>
  <c r="U166" i="5"/>
  <c r="S166" i="5"/>
  <c r="Q166" i="5"/>
  <c r="BJ160" i="5"/>
  <c r="BI160" i="5"/>
  <c r="BH160" i="5"/>
  <c r="BG160" i="5"/>
  <c r="U160" i="5"/>
  <c r="S160" i="5"/>
  <c r="Q160" i="5"/>
  <c r="BJ154" i="5"/>
  <c r="BI154" i="5"/>
  <c r="BH154" i="5"/>
  <c r="BG154" i="5"/>
  <c r="U154" i="5"/>
  <c r="S154" i="5"/>
  <c r="Q154" i="5"/>
  <c r="BJ148" i="5"/>
  <c r="BI148" i="5"/>
  <c r="BH148" i="5"/>
  <c r="BG148" i="5"/>
  <c r="U148" i="5"/>
  <c r="S148" i="5"/>
  <c r="Q148" i="5"/>
  <c r="BJ142" i="5"/>
  <c r="BI142" i="5"/>
  <c r="BH142" i="5"/>
  <c r="BG142" i="5"/>
  <c r="U142" i="5"/>
  <c r="S142" i="5"/>
  <c r="Q142" i="5"/>
  <c r="BJ136" i="5"/>
  <c r="BI136" i="5"/>
  <c r="BH136" i="5"/>
  <c r="BG136" i="5"/>
  <c r="U136" i="5"/>
  <c r="S136" i="5"/>
  <c r="Q136" i="5"/>
  <c r="BJ130" i="5"/>
  <c r="BI130" i="5"/>
  <c r="BH130" i="5"/>
  <c r="BG130" i="5"/>
  <c r="U130" i="5"/>
  <c r="S130" i="5"/>
  <c r="Q130" i="5"/>
  <c r="BJ113" i="5"/>
  <c r="BI113" i="5"/>
  <c r="BH113" i="5"/>
  <c r="BG113" i="5"/>
  <c r="U113" i="5"/>
  <c r="S113" i="5"/>
  <c r="Q113" i="5"/>
  <c r="BJ96" i="5"/>
  <c r="BI96" i="5"/>
  <c r="BH96" i="5"/>
  <c r="BG96" i="5"/>
  <c r="U96" i="5"/>
  <c r="S96" i="5"/>
  <c r="Q96" i="5"/>
  <c r="BJ91" i="5"/>
  <c r="BI91" i="5"/>
  <c r="BH91" i="5"/>
  <c r="BG91" i="5"/>
  <c r="U91" i="5"/>
  <c r="S91" i="5"/>
  <c r="Q91" i="5"/>
  <c r="BJ85" i="5"/>
  <c r="BI85" i="5"/>
  <c r="BH85" i="5"/>
  <c r="BG85" i="5"/>
  <c r="U85" i="5"/>
  <c r="S85" i="5"/>
  <c r="Q85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 s="1"/>
  <c r="J17" i="5"/>
  <c r="J12" i="5"/>
  <c r="J52" i="5" s="1"/>
  <c r="E7" i="5"/>
  <c r="E72" i="5" s="1"/>
  <c r="J37" i="4"/>
  <c r="J36" i="4"/>
  <c r="AY57" i="1" s="1"/>
  <c r="J35" i="4"/>
  <c r="AX57" i="1"/>
  <c r="BJ260" i="4"/>
  <c r="BI260" i="4"/>
  <c r="BH260" i="4"/>
  <c r="BG260" i="4"/>
  <c r="U260" i="4"/>
  <c r="U259" i="4" s="1"/>
  <c r="S260" i="4"/>
  <c r="S259" i="4" s="1"/>
  <c r="Q260" i="4"/>
  <c r="Q259" i="4" s="1"/>
  <c r="BJ255" i="4"/>
  <c r="BI255" i="4"/>
  <c r="BH255" i="4"/>
  <c r="BG255" i="4"/>
  <c r="U255" i="4"/>
  <c r="S255" i="4"/>
  <c r="Q255" i="4"/>
  <c r="BJ249" i="4"/>
  <c r="BI249" i="4"/>
  <c r="BH249" i="4"/>
  <c r="BG249" i="4"/>
  <c r="U249" i="4"/>
  <c r="S249" i="4"/>
  <c r="Q249" i="4"/>
  <c r="BJ242" i="4"/>
  <c r="BI242" i="4"/>
  <c r="BH242" i="4"/>
  <c r="BG242" i="4"/>
  <c r="U242" i="4"/>
  <c r="S242" i="4"/>
  <c r="Q242" i="4"/>
  <c r="BJ235" i="4"/>
  <c r="BI235" i="4"/>
  <c r="BH235" i="4"/>
  <c r="BG235" i="4"/>
  <c r="U235" i="4"/>
  <c r="S235" i="4"/>
  <c r="Q235" i="4"/>
  <c r="BJ230" i="4"/>
  <c r="BI230" i="4"/>
  <c r="BH230" i="4"/>
  <c r="BG230" i="4"/>
  <c r="U230" i="4"/>
  <c r="S230" i="4"/>
  <c r="Q230" i="4"/>
  <c r="BJ225" i="4"/>
  <c r="BI225" i="4"/>
  <c r="BH225" i="4"/>
  <c r="BG225" i="4"/>
  <c r="U225" i="4"/>
  <c r="S225" i="4"/>
  <c r="Q225" i="4"/>
  <c r="BJ221" i="4"/>
  <c r="BI221" i="4"/>
  <c r="BH221" i="4"/>
  <c r="BG221" i="4"/>
  <c r="U221" i="4"/>
  <c r="S221" i="4"/>
  <c r="Q221" i="4"/>
  <c r="BJ204" i="4"/>
  <c r="BI204" i="4"/>
  <c r="BH204" i="4"/>
  <c r="BG204" i="4"/>
  <c r="U204" i="4"/>
  <c r="S204" i="4"/>
  <c r="Q204" i="4"/>
  <c r="BJ200" i="4"/>
  <c r="BI200" i="4"/>
  <c r="BH200" i="4"/>
  <c r="BG200" i="4"/>
  <c r="U200" i="4"/>
  <c r="S200" i="4"/>
  <c r="Q200" i="4"/>
  <c r="BJ183" i="4"/>
  <c r="BI183" i="4"/>
  <c r="BH183" i="4"/>
  <c r="BG183" i="4"/>
  <c r="U183" i="4"/>
  <c r="S183" i="4"/>
  <c r="Q183" i="4"/>
  <c r="BJ166" i="4"/>
  <c r="BI166" i="4"/>
  <c r="BH166" i="4"/>
  <c r="BG166" i="4"/>
  <c r="U166" i="4"/>
  <c r="S166" i="4"/>
  <c r="Q166" i="4"/>
  <c r="BJ160" i="4"/>
  <c r="BI160" i="4"/>
  <c r="BH160" i="4"/>
  <c r="BG160" i="4"/>
  <c r="U160" i="4"/>
  <c r="S160" i="4"/>
  <c r="Q160" i="4"/>
  <c r="BJ154" i="4"/>
  <c r="BI154" i="4"/>
  <c r="BH154" i="4"/>
  <c r="BG154" i="4"/>
  <c r="U154" i="4"/>
  <c r="S154" i="4"/>
  <c r="Q154" i="4"/>
  <c r="BJ148" i="4"/>
  <c r="BI148" i="4"/>
  <c r="BH148" i="4"/>
  <c r="BG148" i="4"/>
  <c r="U148" i="4"/>
  <c r="S148" i="4"/>
  <c r="Q148" i="4"/>
  <c r="BJ142" i="4"/>
  <c r="BI142" i="4"/>
  <c r="BH142" i="4"/>
  <c r="BG142" i="4"/>
  <c r="U142" i="4"/>
  <c r="S142" i="4"/>
  <c r="Q142" i="4"/>
  <c r="BJ136" i="4"/>
  <c r="BI136" i="4"/>
  <c r="BH136" i="4"/>
  <c r="BG136" i="4"/>
  <c r="U136" i="4"/>
  <c r="S136" i="4"/>
  <c r="Q136" i="4"/>
  <c r="BJ130" i="4"/>
  <c r="BI130" i="4"/>
  <c r="BH130" i="4"/>
  <c r="BG130" i="4"/>
  <c r="U130" i="4"/>
  <c r="S130" i="4"/>
  <c r="Q130" i="4"/>
  <c r="BJ113" i="4"/>
  <c r="BI113" i="4"/>
  <c r="BH113" i="4"/>
  <c r="BG113" i="4"/>
  <c r="U113" i="4"/>
  <c r="S113" i="4"/>
  <c r="Q113" i="4"/>
  <c r="BJ96" i="4"/>
  <c r="BI96" i="4"/>
  <c r="BH96" i="4"/>
  <c r="BG96" i="4"/>
  <c r="U96" i="4"/>
  <c r="S96" i="4"/>
  <c r="Q96" i="4"/>
  <c r="BJ91" i="4"/>
  <c r="BI91" i="4"/>
  <c r="BH91" i="4"/>
  <c r="BG91" i="4"/>
  <c r="U91" i="4"/>
  <c r="S91" i="4"/>
  <c r="Q91" i="4"/>
  <c r="BJ85" i="4"/>
  <c r="BI85" i="4"/>
  <c r="BH85" i="4"/>
  <c r="BG85" i="4"/>
  <c r="U85" i="4"/>
  <c r="S85" i="4"/>
  <c r="Q85" i="4"/>
  <c r="J79" i="4"/>
  <c r="J78" i="4"/>
  <c r="F78" i="4"/>
  <c r="F76" i="4"/>
  <c r="E74" i="4"/>
  <c r="J55" i="4"/>
  <c r="J54" i="4"/>
  <c r="F54" i="4"/>
  <c r="F52" i="4"/>
  <c r="E50" i="4"/>
  <c r="J18" i="4"/>
  <c r="E18" i="4"/>
  <c r="F55" i="4" s="1"/>
  <c r="J17" i="4"/>
  <c r="J12" i="4"/>
  <c r="J52" i="4" s="1"/>
  <c r="E7" i="4"/>
  <c r="E48" i="4" s="1"/>
  <c r="J37" i="3"/>
  <c r="J36" i="3"/>
  <c r="AY56" i="1" s="1"/>
  <c r="J35" i="3"/>
  <c r="AX56" i="1"/>
  <c r="BJ247" i="3"/>
  <c r="BI247" i="3"/>
  <c r="BH247" i="3"/>
  <c r="BG247" i="3"/>
  <c r="U247" i="3"/>
  <c r="U246" i="3"/>
  <c r="S247" i="3"/>
  <c r="S246" i="3" s="1"/>
  <c r="Q247" i="3"/>
  <c r="Q246" i="3" s="1"/>
  <c r="BJ239" i="3"/>
  <c r="BI239" i="3"/>
  <c r="BH239" i="3"/>
  <c r="BG239" i="3"/>
  <c r="U239" i="3"/>
  <c r="S239" i="3"/>
  <c r="Q239" i="3"/>
  <c r="BJ234" i="3"/>
  <c r="BI234" i="3"/>
  <c r="BH234" i="3"/>
  <c r="BG234" i="3"/>
  <c r="U234" i="3"/>
  <c r="S234" i="3"/>
  <c r="Q234" i="3"/>
  <c r="BJ229" i="3"/>
  <c r="BI229" i="3"/>
  <c r="BH229" i="3"/>
  <c r="BG229" i="3"/>
  <c r="U229" i="3"/>
  <c r="S229" i="3"/>
  <c r="Q229" i="3"/>
  <c r="BJ223" i="3"/>
  <c r="BI223" i="3"/>
  <c r="BH223" i="3"/>
  <c r="BG223" i="3"/>
  <c r="U223" i="3"/>
  <c r="S223" i="3"/>
  <c r="Q223" i="3"/>
  <c r="BJ206" i="3"/>
  <c r="BI206" i="3"/>
  <c r="BH206" i="3"/>
  <c r="BG206" i="3"/>
  <c r="U206" i="3"/>
  <c r="S206" i="3"/>
  <c r="Q206" i="3"/>
  <c r="BJ189" i="3"/>
  <c r="BI189" i="3"/>
  <c r="BH189" i="3"/>
  <c r="BG189" i="3"/>
  <c r="U189" i="3"/>
  <c r="S189" i="3"/>
  <c r="Q189" i="3"/>
  <c r="BJ172" i="3"/>
  <c r="BI172" i="3"/>
  <c r="BH172" i="3"/>
  <c r="BG172" i="3"/>
  <c r="U172" i="3"/>
  <c r="S172" i="3"/>
  <c r="Q172" i="3"/>
  <c r="BJ155" i="3"/>
  <c r="BI155" i="3"/>
  <c r="BH155" i="3"/>
  <c r="BG155" i="3"/>
  <c r="U155" i="3"/>
  <c r="S155" i="3"/>
  <c r="Q155" i="3"/>
  <c r="BJ149" i="3"/>
  <c r="BI149" i="3"/>
  <c r="BH149" i="3"/>
  <c r="BG149" i="3"/>
  <c r="U149" i="3"/>
  <c r="S149" i="3"/>
  <c r="Q149" i="3"/>
  <c r="BJ143" i="3"/>
  <c r="BI143" i="3"/>
  <c r="BH143" i="3"/>
  <c r="BG143" i="3"/>
  <c r="U143" i="3"/>
  <c r="S143" i="3"/>
  <c r="Q143" i="3"/>
  <c r="BJ137" i="3"/>
  <c r="BI137" i="3"/>
  <c r="BH137" i="3"/>
  <c r="BG137" i="3"/>
  <c r="U137" i="3"/>
  <c r="S137" i="3"/>
  <c r="Q137" i="3"/>
  <c r="BJ131" i="3"/>
  <c r="BI131" i="3"/>
  <c r="BH131" i="3"/>
  <c r="BG131" i="3"/>
  <c r="U131" i="3"/>
  <c r="S131" i="3"/>
  <c r="Q131" i="3"/>
  <c r="BJ125" i="3"/>
  <c r="BI125" i="3"/>
  <c r="BH125" i="3"/>
  <c r="BG125" i="3"/>
  <c r="U125" i="3"/>
  <c r="S125" i="3"/>
  <c r="Q125" i="3"/>
  <c r="BJ119" i="3"/>
  <c r="BI119" i="3"/>
  <c r="BH119" i="3"/>
  <c r="BG119" i="3"/>
  <c r="U119" i="3"/>
  <c r="S119" i="3"/>
  <c r="Q119" i="3"/>
  <c r="BJ102" i="3"/>
  <c r="BI102" i="3"/>
  <c r="BH102" i="3"/>
  <c r="BG102" i="3"/>
  <c r="U102" i="3"/>
  <c r="S102" i="3"/>
  <c r="Q102" i="3"/>
  <c r="BJ85" i="3"/>
  <c r="BI85" i="3"/>
  <c r="BH85" i="3"/>
  <c r="BG85" i="3"/>
  <c r="U85" i="3"/>
  <c r="S85" i="3"/>
  <c r="Q85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 s="1"/>
  <c r="J17" i="3"/>
  <c r="J12" i="3"/>
  <c r="J52" i="3" s="1"/>
  <c r="E7" i="3"/>
  <c r="E48" i="3" s="1"/>
  <c r="J37" i="2"/>
  <c r="J36" i="2"/>
  <c r="AY55" i="1" s="1"/>
  <c r="J35" i="2"/>
  <c r="AX55" i="1" s="1"/>
  <c r="BJ1025" i="2"/>
  <c r="BI1025" i="2"/>
  <c r="BH1025" i="2"/>
  <c r="BG1025" i="2"/>
  <c r="U1025" i="2"/>
  <c r="S1025" i="2"/>
  <c r="Q1025" i="2"/>
  <c r="BJ1019" i="2"/>
  <c r="BI1019" i="2"/>
  <c r="BH1019" i="2"/>
  <c r="BG1019" i="2"/>
  <c r="U1019" i="2"/>
  <c r="S1019" i="2"/>
  <c r="Q1019" i="2"/>
  <c r="BJ1011" i="2"/>
  <c r="BI1011" i="2"/>
  <c r="BH1011" i="2"/>
  <c r="BG1011" i="2"/>
  <c r="U1011" i="2"/>
  <c r="U1010" i="2" s="1"/>
  <c r="S1011" i="2"/>
  <c r="S1010" i="2"/>
  <c r="Q1011" i="2"/>
  <c r="Q1010" i="2" s="1"/>
  <c r="BJ1006" i="2"/>
  <c r="BI1006" i="2"/>
  <c r="BH1006" i="2"/>
  <c r="BG1006" i="2"/>
  <c r="U1006" i="2"/>
  <c r="S1006" i="2"/>
  <c r="Q1006" i="2"/>
  <c r="BJ1002" i="2"/>
  <c r="BI1002" i="2"/>
  <c r="BH1002" i="2"/>
  <c r="BG1002" i="2"/>
  <c r="U1002" i="2"/>
  <c r="S1002" i="2"/>
  <c r="Q1002" i="2"/>
  <c r="BJ998" i="2"/>
  <c r="BI998" i="2"/>
  <c r="BH998" i="2"/>
  <c r="BG998" i="2"/>
  <c r="U998" i="2"/>
  <c r="S998" i="2"/>
  <c r="Q998" i="2"/>
  <c r="BJ994" i="2"/>
  <c r="BI994" i="2"/>
  <c r="BH994" i="2"/>
  <c r="BG994" i="2"/>
  <c r="U994" i="2"/>
  <c r="S994" i="2"/>
  <c r="Q994" i="2"/>
  <c r="BJ985" i="2"/>
  <c r="BI985" i="2"/>
  <c r="BH985" i="2"/>
  <c r="BG985" i="2"/>
  <c r="U985" i="2"/>
  <c r="S985" i="2"/>
  <c r="Q985" i="2"/>
  <c r="BJ980" i="2"/>
  <c r="BI980" i="2"/>
  <c r="BH980" i="2"/>
  <c r="BG980" i="2"/>
  <c r="U980" i="2"/>
  <c r="S980" i="2"/>
  <c r="Q980" i="2"/>
  <c r="BJ975" i="2"/>
  <c r="BI975" i="2"/>
  <c r="BH975" i="2"/>
  <c r="BG975" i="2"/>
  <c r="U975" i="2"/>
  <c r="S975" i="2"/>
  <c r="Q975" i="2"/>
  <c r="BJ969" i="2"/>
  <c r="BI969" i="2"/>
  <c r="BH969" i="2"/>
  <c r="BG969" i="2"/>
  <c r="U969" i="2"/>
  <c r="S969" i="2"/>
  <c r="Q969" i="2"/>
  <c r="BJ965" i="2"/>
  <c r="BI965" i="2"/>
  <c r="BH965" i="2"/>
  <c r="BG965" i="2"/>
  <c r="U965" i="2"/>
  <c r="S965" i="2"/>
  <c r="Q965" i="2"/>
  <c r="BJ961" i="2"/>
  <c r="BI961" i="2"/>
  <c r="BH961" i="2"/>
  <c r="BG961" i="2"/>
  <c r="U961" i="2"/>
  <c r="S961" i="2"/>
  <c r="Q961" i="2"/>
  <c r="BJ957" i="2"/>
  <c r="BI957" i="2"/>
  <c r="BH957" i="2"/>
  <c r="BG957" i="2"/>
  <c r="U957" i="2"/>
  <c r="S957" i="2"/>
  <c r="Q957" i="2"/>
  <c r="BJ953" i="2"/>
  <c r="BI953" i="2"/>
  <c r="BH953" i="2"/>
  <c r="BG953" i="2"/>
  <c r="U953" i="2"/>
  <c r="S953" i="2"/>
  <c r="Q953" i="2"/>
  <c r="BJ949" i="2"/>
  <c r="BI949" i="2"/>
  <c r="BH949" i="2"/>
  <c r="BG949" i="2"/>
  <c r="U949" i="2"/>
  <c r="S949" i="2"/>
  <c r="Q949" i="2"/>
  <c r="BJ945" i="2"/>
  <c r="BI945" i="2"/>
  <c r="BH945" i="2"/>
  <c r="BG945" i="2"/>
  <c r="U945" i="2"/>
  <c r="S945" i="2"/>
  <c r="Q945" i="2"/>
  <c r="BJ943" i="2"/>
  <c r="BI943" i="2"/>
  <c r="BH943" i="2"/>
  <c r="BG943" i="2"/>
  <c r="U943" i="2"/>
  <c r="S943" i="2"/>
  <c r="Q943" i="2"/>
  <c r="BJ931" i="2"/>
  <c r="BI931" i="2"/>
  <c r="BH931" i="2"/>
  <c r="BG931" i="2"/>
  <c r="U931" i="2"/>
  <c r="S931" i="2"/>
  <c r="Q931" i="2"/>
  <c r="BJ920" i="2"/>
  <c r="BI920" i="2"/>
  <c r="BH920" i="2"/>
  <c r="BG920" i="2"/>
  <c r="U920" i="2"/>
  <c r="S920" i="2"/>
  <c r="Q920" i="2"/>
  <c r="BJ909" i="2"/>
  <c r="BI909" i="2"/>
  <c r="BH909" i="2"/>
  <c r="BG909" i="2"/>
  <c r="U909" i="2"/>
  <c r="S909" i="2"/>
  <c r="Q909" i="2"/>
  <c r="BJ903" i="2"/>
  <c r="BI903" i="2"/>
  <c r="BH903" i="2"/>
  <c r="BG903" i="2"/>
  <c r="U903" i="2"/>
  <c r="S903" i="2"/>
  <c r="Q903" i="2"/>
  <c r="BJ891" i="2"/>
  <c r="BI891" i="2"/>
  <c r="BH891" i="2"/>
  <c r="BG891" i="2"/>
  <c r="U891" i="2"/>
  <c r="S891" i="2"/>
  <c r="Q891" i="2"/>
  <c r="BJ886" i="2"/>
  <c r="BI886" i="2"/>
  <c r="BH886" i="2"/>
  <c r="BG886" i="2"/>
  <c r="U886" i="2"/>
  <c r="S886" i="2"/>
  <c r="Q886" i="2"/>
  <c r="BJ882" i="2"/>
  <c r="BI882" i="2"/>
  <c r="BH882" i="2"/>
  <c r="BG882" i="2"/>
  <c r="U882" i="2"/>
  <c r="S882" i="2"/>
  <c r="Q882" i="2"/>
  <c r="BJ878" i="2"/>
  <c r="BI878" i="2"/>
  <c r="BH878" i="2"/>
  <c r="BG878" i="2"/>
  <c r="U878" i="2"/>
  <c r="S878" i="2"/>
  <c r="Q878" i="2"/>
  <c r="BJ873" i="2"/>
  <c r="BI873" i="2"/>
  <c r="BH873" i="2"/>
  <c r="BG873" i="2"/>
  <c r="U873" i="2"/>
  <c r="S873" i="2"/>
  <c r="Q873" i="2"/>
  <c r="BJ868" i="2"/>
  <c r="BI868" i="2"/>
  <c r="BH868" i="2"/>
  <c r="BG868" i="2"/>
  <c r="U868" i="2"/>
  <c r="S868" i="2"/>
  <c r="Q868" i="2"/>
  <c r="BJ862" i="2"/>
  <c r="BI862" i="2"/>
  <c r="BH862" i="2"/>
  <c r="BG862" i="2"/>
  <c r="U862" i="2"/>
  <c r="S862" i="2"/>
  <c r="Q862" i="2"/>
  <c r="BJ857" i="2"/>
  <c r="BI857" i="2"/>
  <c r="BH857" i="2"/>
  <c r="BG857" i="2"/>
  <c r="U857" i="2"/>
  <c r="S857" i="2"/>
  <c r="Q857" i="2"/>
  <c r="BJ852" i="2"/>
  <c r="BI852" i="2"/>
  <c r="BH852" i="2"/>
  <c r="BG852" i="2"/>
  <c r="U852" i="2"/>
  <c r="S852" i="2"/>
  <c r="Q852" i="2"/>
  <c r="BJ827" i="2"/>
  <c r="BI827" i="2"/>
  <c r="BH827" i="2"/>
  <c r="BG827" i="2"/>
  <c r="U827" i="2"/>
  <c r="S827" i="2"/>
  <c r="Q827" i="2"/>
  <c r="BJ822" i="2"/>
  <c r="BI822" i="2"/>
  <c r="BH822" i="2"/>
  <c r="BG822" i="2"/>
  <c r="U822" i="2"/>
  <c r="S822" i="2"/>
  <c r="Q822" i="2"/>
  <c r="BJ817" i="2"/>
  <c r="BI817" i="2"/>
  <c r="BH817" i="2"/>
  <c r="BG817" i="2"/>
  <c r="U817" i="2"/>
  <c r="S817" i="2"/>
  <c r="Q817" i="2"/>
  <c r="BJ811" i="2"/>
  <c r="BI811" i="2"/>
  <c r="BH811" i="2"/>
  <c r="BG811" i="2"/>
  <c r="U811" i="2"/>
  <c r="S811" i="2"/>
  <c r="Q811" i="2"/>
  <c r="BJ782" i="2"/>
  <c r="BI782" i="2"/>
  <c r="BH782" i="2"/>
  <c r="BG782" i="2"/>
  <c r="U782" i="2"/>
  <c r="S782" i="2"/>
  <c r="Q782" i="2"/>
  <c r="BJ772" i="2"/>
  <c r="BI772" i="2"/>
  <c r="BH772" i="2"/>
  <c r="BG772" i="2"/>
  <c r="U772" i="2"/>
  <c r="S772" i="2"/>
  <c r="Q772" i="2"/>
  <c r="BJ768" i="2"/>
  <c r="BI768" i="2"/>
  <c r="BH768" i="2"/>
  <c r="BG768" i="2"/>
  <c r="U768" i="2"/>
  <c r="S768" i="2"/>
  <c r="Q768" i="2"/>
  <c r="BJ739" i="2"/>
  <c r="BI739" i="2"/>
  <c r="BH739" i="2"/>
  <c r="BG739" i="2"/>
  <c r="U739" i="2"/>
  <c r="S739" i="2"/>
  <c r="Q739" i="2"/>
  <c r="BJ710" i="2"/>
  <c r="BI710" i="2"/>
  <c r="BH710" i="2"/>
  <c r="BG710" i="2"/>
  <c r="U710" i="2"/>
  <c r="S710" i="2"/>
  <c r="Q710" i="2"/>
  <c r="BJ705" i="2"/>
  <c r="BI705" i="2"/>
  <c r="BH705" i="2"/>
  <c r="BG705" i="2"/>
  <c r="U705" i="2"/>
  <c r="S705" i="2"/>
  <c r="Q705" i="2"/>
  <c r="BJ676" i="2"/>
  <c r="BI676" i="2"/>
  <c r="BH676" i="2"/>
  <c r="BG676" i="2"/>
  <c r="U676" i="2"/>
  <c r="S676" i="2"/>
  <c r="Q676" i="2"/>
  <c r="BJ668" i="2"/>
  <c r="BI668" i="2"/>
  <c r="BH668" i="2"/>
  <c r="BG668" i="2"/>
  <c r="U668" i="2"/>
  <c r="S668" i="2"/>
  <c r="Q668" i="2"/>
  <c r="BJ638" i="2"/>
  <c r="BI638" i="2"/>
  <c r="BH638" i="2"/>
  <c r="BG638" i="2"/>
  <c r="U638" i="2"/>
  <c r="S638" i="2"/>
  <c r="Q638" i="2"/>
  <c r="BJ628" i="2"/>
  <c r="BI628" i="2"/>
  <c r="BH628" i="2"/>
  <c r="BG628" i="2"/>
  <c r="U628" i="2"/>
  <c r="S628" i="2"/>
  <c r="Q628" i="2"/>
  <c r="BJ622" i="2"/>
  <c r="BI622" i="2"/>
  <c r="BH622" i="2"/>
  <c r="BG622" i="2"/>
  <c r="U622" i="2"/>
  <c r="S622" i="2"/>
  <c r="Q622" i="2"/>
  <c r="BJ617" i="2"/>
  <c r="BI617" i="2"/>
  <c r="BH617" i="2"/>
  <c r="BG617" i="2"/>
  <c r="U617" i="2"/>
  <c r="S617" i="2"/>
  <c r="Q617" i="2"/>
  <c r="BJ612" i="2"/>
  <c r="BI612" i="2"/>
  <c r="BH612" i="2"/>
  <c r="BG612" i="2"/>
  <c r="U612" i="2"/>
  <c r="S612" i="2"/>
  <c r="Q612" i="2"/>
  <c r="BJ603" i="2"/>
  <c r="BI603" i="2"/>
  <c r="BH603" i="2"/>
  <c r="BG603" i="2"/>
  <c r="U603" i="2"/>
  <c r="S603" i="2"/>
  <c r="Q603" i="2"/>
  <c r="BJ593" i="2"/>
  <c r="BI593" i="2"/>
  <c r="BH593" i="2"/>
  <c r="BG593" i="2"/>
  <c r="U593" i="2"/>
  <c r="S593" i="2"/>
  <c r="Q593" i="2"/>
  <c r="BJ584" i="2"/>
  <c r="BI584" i="2"/>
  <c r="BH584" i="2"/>
  <c r="BG584" i="2"/>
  <c r="U584" i="2"/>
  <c r="S584" i="2"/>
  <c r="Q584" i="2"/>
  <c r="BJ575" i="2"/>
  <c r="BI575" i="2"/>
  <c r="BH575" i="2"/>
  <c r="BG575" i="2"/>
  <c r="U575" i="2"/>
  <c r="S575" i="2"/>
  <c r="Q575" i="2"/>
  <c r="BJ566" i="2"/>
  <c r="BI566" i="2"/>
  <c r="BH566" i="2"/>
  <c r="BG566" i="2"/>
  <c r="U566" i="2"/>
  <c r="S566" i="2"/>
  <c r="Q566" i="2"/>
  <c r="BJ557" i="2"/>
  <c r="BI557" i="2"/>
  <c r="BH557" i="2"/>
  <c r="BG557" i="2"/>
  <c r="U557" i="2"/>
  <c r="S557" i="2"/>
  <c r="Q557" i="2"/>
  <c r="BJ551" i="2"/>
  <c r="BI551" i="2"/>
  <c r="BH551" i="2"/>
  <c r="BG551" i="2"/>
  <c r="U551" i="2"/>
  <c r="S551" i="2"/>
  <c r="Q551" i="2"/>
  <c r="BJ546" i="2"/>
  <c r="BI546" i="2"/>
  <c r="BH546" i="2"/>
  <c r="BG546" i="2"/>
  <c r="U546" i="2"/>
  <c r="S546" i="2"/>
  <c r="Q546" i="2"/>
  <c r="BJ541" i="2"/>
  <c r="BI541" i="2"/>
  <c r="BH541" i="2"/>
  <c r="BG541" i="2"/>
  <c r="U541" i="2"/>
  <c r="S541" i="2"/>
  <c r="Q541" i="2"/>
  <c r="BJ533" i="2"/>
  <c r="BI533" i="2"/>
  <c r="BH533" i="2"/>
  <c r="BG533" i="2"/>
  <c r="U533" i="2"/>
  <c r="S533" i="2"/>
  <c r="Q533" i="2"/>
  <c r="BJ528" i="2"/>
  <c r="BI528" i="2"/>
  <c r="BH528" i="2"/>
  <c r="BG528" i="2"/>
  <c r="U528" i="2"/>
  <c r="S528" i="2"/>
  <c r="Q528" i="2"/>
  <c r="BJ522" i="2"/>
  <c r="BI522" i="2"/>
  <c r="BH522" i="2"/>
  <c r="BG522" i="2"/>
  <c r="U522" i="2"/>
  <c r="S522" i="2"/>
  <c r="Q522" i="2"/>
  <c r="BJ516" i="2"/>
  <c r="BI516" i="2"/>
  <c r="BH516" i="2"/>
  <c r="BG516" i="2"/>
  <c r="U516" i="2"/>
  <c r="S516" i="2"/>
  <c r="Q516" i="2"/>
  <c r="BJ510" i="2"/>
  <c r="BI510" i="2"/>
  <c r="BH510" i="2"/>
  <c r="BG510" i="2"/>
  <c r="U510" i="2"/>
  <c r="S510" i="2"/>
  <c r="Q510" i="2"/>
  <c r="BJ497" i="2"/>
  <c r="BI497" i="2"/>
  <c r="BH497" i="2"/>
  <c r="BG497" i="2"/>
  <c r="U497" i="2"/>
  <c r="S497" i="2"/>
  <c r="Q497" i="2"/>
  <c r="BJ491" i="2"/>
  <c r="BI491" i="2"/>
  <c r="BH491" i="2"/>
  <c r="BG491" i="2"/>
  <c r="U491" i="2"/>
  <c r="S491" i="2"/>
  <c r="Q491" i="2"/>
  <c r="BJ485" i="2"/>
  <c r="BI485" i="2"/>
  <c r="BH485" i="2"/>
  <c r="BG485" i="2"/>
  <c r="U485" i="2"/>
  <c r="S485" i="2"/>
  <c r="Q485" i="2"/>
  <c r="BJ480" i="2"/>
  <c r="BI480" i="2"/>
  <c r="BH480" i="2"/>
  <c r="BG480" i="2"/>
  <c r="U480" i="2"/>
  <c r="S480" i="2"/>
  <c r="Q480" i="2"/>
  <c r="BJ475" i="2"/>
  <c r="BI475" i="2"/>
  <c r="BH475" i="2"/>
  <c r="BG475" i="2"/>
  <c r="U475" i="2"/>
  <c r="S475" i="2"/>
  <c r="Q475" i="2"/>
  <c r="BJ472" i="2"/>
  <c r="BI472" i="2"/>
  <c r="BH472" i="2"/>
  <c r="BG472" i="2"/>
  <c r="U472" i="2"/>
  <c r="S472" i="2"/>
  <c r="Q472" i="2"/>
  <c r="BJ467" i="2"/>
  <c r="BI467" i="2"/>
  <c r="BH467" i="2"/>
  <c r="BG467" i="2"/>
  <c r="U467" i="2"/>
  <c r="S467" i="2"/>
  <c r="Q467" i="2"/>
  <c r="BJ464" i="2"/>
  <c r="BI464" i="2"/>
  <c r="BH464" i="2"/>
  <c r="BG464" i="2"/>
  <c r="U464" i="2"/>
  <c r="S464" i="2"/>
  <c r="Q464" i="2"/>
  <c r="BJ456" i="2"/>
  <c r="BI456" i="2"/>
  <c r="BH456" i="2"/>
  <c r="BG456" i="2"/>
  <c r="U456" i="2"/>
  <c r="S456" i="2"/>
  <c r="Q456" i="2"/>
  <c r="BJ451" i="2"/>
  <c r="BI451" i="2"/>
  <c r="BH451" i="2"/>
  <c r="BG451" i="2"/>
  <c r="U451" i="2"/>
  <c r="S451" i="2"/>
  <c r="Q451" i="2"/>
  <c r="BJ445" i="2"/>
  <c r="BI445" i="2"/>
  <c r="BH445" i="2"/>
  <c r="BG445" i="2"/>
  <c r="U445" i="2"/>
  <c r="S445" i="2"/>
  <c r="Q445" i="2"/>
  <c r="BJ416" i="2"/>
  <c r="BI416" i="2"/>
  <c r="BH416" i="2"/>
  <c r="BG416" i="2"/>
  <c r="U416" i="2"/>
  <c r="S416" i="2"/>
  <c r="Q416" i="2"/>
  <c r="BJ408" i="2"/>
  <c r="BI408" i="2"/>
  <c r="BH408" i="2"/>
  <c r="BG408" i="2"/>
  <c r="U408" i="2"/>
  <c r="S408" i="2"/>
  <c r="Q408" i="2"/>
  <c r="BJ394" i="2"/>
  <c r="BI394" i="2"/>
  <c r="BH394" i="2"/>
  <c r="BG394" i="2"/>
  <c r="U394" i="2"/>
  <c r="S394" i="2"/>
  <c r="Q394" i="2"/>
  <c r="BJ381" i="2"/>
  <c r="BI381" i="2"/>
  <c r="BH381" i="2"/>
  <c r="BG381" i="2"/>
  <c r="U381" i="2"/>
  <c r="S381" i="2"/>
  <c r="Q381" i="2"/>
  <c r="BJ363" i="2"/>
  <c r="BI363" i="2"/>
  <c r="BH363" i="2"/>
  <c r="BG363" i="2"/>
  <c r="U363" i="2"/>
  <c r="S363" i="2"/>
  <c r="Q363" i="2"/>
  <c r="BJ357" i="2"/>
  <c r="BI357" i="2"/>
  <c r="BH357" i="2"/>
  <c r="BG357" i="2"/>
  <c r="U357" i="2"/>
  <c r="S357" i="2"/>
  <c r="Q357" i="2"/>
  <c r="BJ346" i="2"/>
  <c r="BI346" i="2"/>
  <c r="BH346" i="2"/>
  <c r="BG346" i="2"/>
  <c r="U346" i="2"/>
  <c r="S346" i="2"/>
  <c r="Q346" i="2"/>
  <c r="BJ333" i="2"/>
  <c r="BI333" i="2"/>
  <c r="BH333" i="2"/>
  <c r="BG333" i="2"/>
  <c r="U333" i="2"/>
  <c r="S333" i="2"/>
  <c r="Q333" i="2"/>
  <c r="BJ320" i="2"/>
  <c r="BI320" i="2"/>
  <c r="BH320" i="2"/>
  <c r="BG320" i="2"/>
  <c r="U320" i="2"/>
  <c r="S320" i="2"/>
  <c r="Q320" i="2"/>
  <c r="BJ306" i="2"/>
  <c r="BI306" i="2"/>
  <c r="BH306" i="2"/>
  <c r="BG306" i="2"/>
  <c r="U306" i="2"/>
  <c r="S306" i="2"/>
  <c r="Q306" i="2"/>
  <c r="BJ302" i="2"/>
  <c r="BI302" i="2"/>
  <c r="BH302" i="2"/>
  <c r="BG302" i="2"/>
  <c r="U302" i="2"/>
  <c r="S302" i="2"/>
  <c r="Q302" i="2"/>
  <c r="BJ298" i="2"/>
  <c r="BI298" i="2"/>
  <c r="BH298" i="2"/>
  <c r="BG298" i="2"/>
  <c r="U298" i="2"/>
  <c r="S298" i="2"/>
  <c r="Q298" i="2"/>
  <c r="BJ294" i="2"/>
  <c r="BI294" i="2"/>
  <c r="BH294" i="2"/>
  <c r="BG294" i="2"/>
  <c r="U294" i="2"/>
  <c r="S294" i="2"/>
  <c r="Q294" i="2"/>
  <c r="BJ290" i="2"/>
  <c r="BI290" i="2"/>
  <c r="BH290" i="2"/>
  <c r="BG290" i="2"/>
  <c r="U290" i="2"/>
  <c r="S290" i="2"/>
  <c r="Q290" i="2"/>
  <c r="BJ286" i="2"/>
  <c r="BI286" i="2"/>
  <c r="BH286" i="2"/>
  <c r="BG286" i="2"/>
  <c r="U286" i="2"/>
  <c r="S286" i="2"/>
  <c r="Q286" i="2"/>
  <c r="BJ282" i="2"/>
  <c r="BI282" i="2"/>
  <c r="BH282" i="2"/>
  <c r="BG282" i="2"/>
  <c r="U282" i="2"/>
  <c r="S282" i="2"/>
  <c r="Q282" i="2"/>
  <c r="BJ278" i="2"/>
  <c r="BI278" i="2"/>
  <c r="BH278" i="2"/>
  <c r="BG278" i="2"/>
  <c r="U278" i="2"/>
  <c r="S278" i="2"/>
  <c r="Q278" i="2"/>
  <c r="BJ274" i="2"/>
  <c r="BI274" i="2"/>
  <c r="BH274" i="2"/>
  <c r="BG274" i="2"/>
  <c r="U274" i="2"/>
  <c r="S274" i="2"/>
  <c r="Q274" i="2"/>
  <c r="BJ270" i="2"/>
  <c r="BI270" i="2"/>
  <c r="BH270" i="2"/>
  <c r="BG270" i="2"/>
  <c r="U270" i="2"/>
  <c r="S270" i="2"/>
  <c r="Q270" i="2"/>
  <c r="BJ266" i="2"/>
  <c r="BI266" i="2"/>
  <c r="BH266" i="2"/>
  <c r="BG266" i="2"/>
  <c r="U266" i="2"/>
  <c r="S266" i="2"/>
  <c r="Q266" i="2"/>
  <c r="BJ262" i="2"/>
  <c r="BI262" i="2"/>
  <c r="BH262" i="2"/>
  <c r="BG262" i="2"/>
  <c r="U262" i="2"/>
  <c r="S262" i="2"/>
  <c r="Q262" i="2"/>
  <c r="BJ258" i="2"/>
  <c r="BI258" i="2"/>
  <c r="BH258" i="2"/>
  <c r="BG258" i="2"/>
  <c r="U258" i="2"/>
  <c r="S258" i="2"/>
  <c r="Q258" i="2"/>
  <c r="BJ254" i="2"/>
  <c r="BI254" i="2"/>
  <c r="BH254" i="2"/>
  <c r="BG254" i="2"/>
  <c r="U254" i="2"/>
  <c r="S254" i="2"/>
  <c r="Q254" i="2"/>
  <c r="BJ250" i="2"/>
  <c r="BI250" i="2"/>
  <c r="BH250" i="2"/>
  <c r="BG250" i="2"/>
  <c r="U250" i="2"/>
  <c r="S250" i="2"/>
  <c r="Q250" i="2"/>
  <c r="BJ246" i="2"/>
  <c r="BI246" i="2"/>
  <c r="BH246" i="2"/>
  <c r="BG246" i="2"/>
  <c r="U246" i="2"/>
  <c r="S246" i="2"/>
  <c r="Q246" i="2"/>
  <c r="BJ242" i="2"/>
  <c r="BI242" i="2"/>
  <c r="BH242" i="2"/>
  <c r="BG242" i="2"/>
  <c r="U242" i="2"/>
  <c r="S242" i="2"/>
  <c r="Q242" i="2"/>
  <c r="BJ237" i="2"/>
  <c r="BI237" i="2"/>
  <c r="BH237" i="2"/>
  <c r="BG237" i="2"/>
  <c r="U237" i="2"/>
  <c r="S237" i="2"/>
  <c r="Q237" i="2"/>
  <c r="BJ231" i="2"/>
  <c r="BI231" i="2"/>
  <c r="BH231" i="2"/>
  <c r="BG231" i="2"/>
  <c r="U231" i="2"/>
  <c r="S231" i="2"/>
  <c r="Q231" i="2"/>
  <c r="BJ222" i="2"/>
  <c r="BI222" i="2"/>
  <c r="BH222" i="2"/>
  <c r="BG222" i="2"/>
  <c r="U222" i="2"/>
  <c r="S222" i="2"/>
  <c r="Q222" i="2"/>
  <c r="BJ214" i="2"/>
  <c r="BI214" i="2"/>
  <c r="BH214" i="2"/>
  <c r="BG214" i="2"/>
  <c r="U214" i="2"/>
  <c r="S214" i="2"/>
  <c r="Q214" i="2"/>
  <c r="BJ208" i="2"/>
  <c r="BI208" i="2"/>
  <c r="BH208" i="2"/>
  <c r="BG208" i="2"/>
  <c r="U208" i="2"/>
  <c r="S208" i="2"/>
  <c r="Q208" i="2"/>
  <c r="BJ197" i="2"/>
  <c r="BI197" i="2"/>
  <c r="BH197" i="2"/>
  <c r="BG197" i="2"/>
  <c r="U197" i="2"/>
  <c r="S197" i="2"/>
  <c r="Q197" i="2"/>
  <c r="BJ189" i="2"/>
  <c r="BI189" i="2"/>
  <c r="BH189" i="2"/>
  <c r="BG189" i="2"/>
  <c r="U189" i="2"/>
  <c r="S189" i="2"/>
  <c r="Q189" i="2"/>
  <c r="BJ184" i="2"/>
  <c r="BI184" i="2"/>
  <c r="BH184" i="2"/>
  <c r="BG184" i="2"/>
  <c r="U184" i="2"/>
  <c r="S184" i="2"/>
  <c r="Q184" i="2"/>
  <c r="BJ180" i="2"/>
  <c r="BI180" i="2"/>
  <c r="BH180" i="2"/>
  <c r="BG180" i="2"/>
  <c r="U180" i="2"/>
  <c r="S180" i="2"/>
  <c r="Q180" i="2"/>
  <c r="BJ176" i="2"/>
  <c r="BI176" i="2"/>
  <c r="BH176" i="2"/>
  <c r="BG176" i="2"/>
  <c r="U176" i="2"/>
  <c r="S176" i="2"/>
  <c r="Q176" i="2"/>
  <c r="BJ172" i="2"/>
  <c r="BI172" i="2"/>
  <c r="BH172" i="2"/>
  <c r="BG172" i="2"/>
  <c r="U172" i="2"/>
  <c r="S172" i="2"/>
  <c r="Q172" i="2"/>
  <c r="BJ168" i="2"/>
  <c r="BI168" i="2"/>
  <c r="BH168" i="2"/>
  <c r="BG168" i="2"/>
  <c r="U168" i="2"/>
  <c r="S168" i="2"/>
  <c r="Q168" i="2"/>
  <c r="BJ164" i="2"/>
  <c r="BI164" i="2"/>
  <c r="BH164" i="2"/>
  <c r="BG164" i="2"/>
  <c r="U164" i="2"/>
  <c r="S164" i="2"/>
  <c r="Q164" i="2"/>
  <c r="BJ160" i="2"/>
  <c r="BI160" i="2"/>
  <c r="BH160" i="2"/>
  <c r="BG160" i="2"/>
  <c r="U160" i="2"/>
  <c r="S160" i="2"/>
  <c r="Q160" i="2"/>
  <c r="BJ156" i="2"/>
  <c r="BI156" i="2"/>
  <c r="BH156" i="2"/>
  <c r="BG156" i="2"/>
  <c r="U156" i="2"/>
  <c r="S156" i="2"/>
  <c r="Q156" i="2"/>
  <c r="BJ152" i="2"/>
  <c r="BI152" i="2"/>
  <c r="BH152" i="2"/>
  <c r="BG152" i="2"/>
  <c r="U152" i="2"/>
  <c r="S152" i="2"/>
  <c r="Q152" i="2"/>
  <c r="BJ148" i="2"/>
  <c r="BI148" i="2"/>
  <c r="BH148" i="2"/>
  <c r="BG148" i="2"/>
  <c r="U148" i="2"/>
  <c r="S148" i="2"/>
  <c r="Q148" i="2"/>
  <c r="BJ144" i="2"/>
  <c r="BI144" i="2"/>
  <c r="BH144" i="2"/>
  <c r="BG144" i="2"/>
  <c r="U144" i="2"/>
  <c r="S144" i="2"/>
  <c r="Q144" i="2"/>
  <c r="BJ140" i="2"/>
  <c r="BI140" i="2"/>
  <c r="BH140" i="2"/>
  <c r="BG140" i="2"/>
  <c r="U140" i="2"/>
  <c r="S140" i="2"/>
  <c r="Q140" i="2"/>
  <c r="BJ135" i="2"/>
  <c r="BI135" i="2"/>
  <c r="BH135" i="2"/>
  <c r="BG135" i="2"/>
  <c r="U135" i="2"/>
  <c r="S135" i="2"/>
  <c r="Q135" i="2"/>
  <c r="BJ130" i="2"/>
  <c r="BI130" i="2"/>
  <c r="BH130" i="2"/>
  <c r="BG130" i="2"/>
  <c r="U130" i="2"/>
  <c r="S130" i="2"/>
  <c r="Q130" i="2"/>
  <c r="BJ125" i="2"/>
  <c r="BI125" i="2"/>
  <c r="BH125" i="2"/>
  <c r="BG125" i="2"/>
  <c r="U125" i="2"/>
  <c r="S125" i="2"/>
  <c r="Q125" i="2"/>
  <c r="BJ120" i="2"/>
  <c r="BI120" i="2"/>
  <c r="BH120" i="2"/>
  <c r="BG120" i="2"/>
  <c r="U120" i="2"/>
  <c r="S120" i="2"/>
  <c r="Q120" i="2"/>
  <c r="BJ116" i="2"/>
  <c r="BI116" i="2"/>
  <c r="BH116" i="2"/>
  <c r="BG116" i="2"/>
  <c r="U116" i="2"/>
  <c r="S116" i="2"/>
  <c r="Q116" i="2"/>
  <c r="BJ110" i="2"/>
  <c r="BI110" i="2"/>
  <c r="BH110" i="2"/>
  <c r="BG110" i="2"/>
  <c r="U110" i="2"/>
  <c r="S110" i="2"/>
  <c r="Q110" i="2"/>
  <c r="BJ98" i="2"/>
  <c r="BI98" i="2"/>
  <c r="BH98" i="2"/>
  <c r="BG98" i="2"/>
  <c r="U98" i="2"/>
  <c r="S98" i="2"/>
  <c r="Q98" i="2"/>
  <c r="J92" i="2"/>
  <c r="J91" i="2"/>
  <c r="F91" i="2"/>
  <c r="F89" i="2"/>
  <c r="E87" i="2"/>
  <c r="J55" i="2"/>
  <c r="J54" i="2"/>
  <c r="F54" i="2"/>
  <c r="F52" i="2"/>
  <c r="E50" i="2"/>
  <c r="J18" i="2"/>
  <c r="E18" i="2"/>
  <c r="F92" i="2" s="1"/>
  <c r="J17" i="2"/>
  <c r="J12" i="2"/>
  <c r="J89" i="2" s="1"/>
  <c r="E7" i="2"/>
  <c r="E85" i="2" s="1"/>
  <c r="L50" i="1"/>
  <c r="AM50" i="1"/>
  <c r="AM49" i="1"/>
  <c r="L49" i="1"/>
  <c r="AM47" i="1"/>
  <c r="L47" i="1"/>
  <c r="L45" i="1"/>
  <c r="L44" i="1"/>
  <c r="BL96" i="6"/>
  <c r="BL247" i="3"/>
  <c r="BL1006" i="2"/>
  <c r="BL961" i="2"/>
  <c r="J817" i="2"/>
  <c r="J451" i="2"/>
  <c r="BL127" i="6"/>
  <c r="J125" i="3"/>
  <c r="BL472" i="2"/>
  <c r="J130" i="2"/>
  <c r="BL91" i="5"/>
  <c r="J822" i="2"/>
  <c r="J456" i="2"/>
  <c r="J166" i="5"/>
  <c r="BL638" i="2"/>
  <c r="J278" i="2"/>
  <c r="J148" i="5"/>
  <c r="J143" i="3"/>
  <c r="BL189" i="2"/>
  <c r="BL113" i="4"/>
  <c r="BL445" i="2"/>
  <c r="J144" i="2"/>
  <c r="J85" i="3"/>
  <c r="J891" i="2"/>
  <c r="J172" i="2"/>
  <c r="J528" i="2"/>
  <c r="BL242" i="2"/>
  <c r="BL464" i="2"/>
  <c r="J184" i="2"/>
  <c r="BL204" i="4"/>
  <c r="J302" i="2"/>
  <c r="BL104" i="6"/>
  <c r="BL160" i="5"/>
  <c r="J491" i="2"/>
  <c r="BL255" i="4"/>
  <c r="BL522" i="2"/>
  <c r="J148" i="4"/>
  <c r="BL85" i="4"/>
  <c r="J1011" i="2"/>
  <c r="J994" i="2"/>
  <c r="J873" i="2"/>
  <c r="J464" i="2"/>
  <c r="J197" i="2"/>
  <c r="J229" i="3"/>
  <c r="BL886" i="2"/>
  <c r="BL168" i="2"/>
  <c r="J113" i="5"/>
  <c r="BL739" i="2"/>
  <c r="J242" i="2"/>
  <c r="J130" i="4"/>
  <c r="BL516" i="2"/>
  <c r="BL164" i="2"/>
  <c r="J255" i="4"/>
  <c r="J622" i="2"/>
  <c r="BL221" i="5"/>
  <c r="J710" i="2"/>
  <c r="J250" i="2"/>
  <c r="J247" i="3"/>
  <c r="BL909" i="2"/>
  <c r="BL176" i="2"/>
  <c r="J137" i="3"/>
  <c r="J603" i="2"/>
  <c r="BL152" i="2"/>
  <c r="BL575" i="2"/>
  <c r="BL237" i="2"/>
  <c r="BL260" i="5"/>
  <c r="BL148" i="4"/>
  <c r="J827" i="2"/>
  <c r="BL108" i="6"/>
  <c r="BL183" i="5"/>
  <c r="J497" i="2"/>
  <c r="J242" i="4"/>
  <c r="J472" i="2"/>
  <c r="J108" i="6"/>
  <c r="J1019" i="2"/>
  <c r="J980" i="2"/>
  <c r="J868" i="2"/>
  <c r="J416" i="2"/>
  <c r="BL156" i="2"/>
  <c r="J965" i="2"/>
  <c r="BL294" i="2"/>
  <c r="J200" i="5"/>
  <c r="BL143" i="3"/>
  <c r="BL768" i="2"/>
  <c r="J408" i="2"/>
  <c r="BL142" i="5"/>
  <c r="J363" i="2"/>
  <c r="BL98" i="2"/>
  <c r="J249" i="4"/>
  <c r="J676" i="2"/>
  <c r="J110" i="2"/>
  <c r="BL113" i="5"/>
  <c r="BL467" i="2"/>
  <c r="J136" i="4"/>
  <c r="J975" i="2"/>
  <c r="BL451" i="2"/>
  <c r="BL873" i="2"/>
  <c r="BL346" i="2"/>
  <c r="BL931" i="2"/>
  <c r="J254" i="2"/>
  <c r="J242" i="5"/>
  <c r="J85" i="4"/>
  <c r="BL593" i="2"/>
  <c r="J148" i="2"/>
  <c r="BL91" i="6"/>
  <c r="BL239" i="3"/>
  <c r="BL363" i="2"/>
  <c r="BL260" i="4"/>
  <c r="BL622" i="2"/>
  <c r="J270" i="2"/>
  <c r="J160" i="4"/>
  <c r="J113" i="4"/>
  <c r="J1002" i="2"/>
  <c r="BL945" i="2"/>
  <c r="J541" i="2"/>
  <c r="BL172" i="2"/>
  <c r="BL969" i="2"/>
  <c r="BL475" i="2"/>
  <c r="AS54" i="1"/>
  <c r="BL510" i="2"/>
  <c r="BL148" i="2"/>
  <c r="BL628" i="2"/>
  <c r="J237" i="5"/>
  <c r="BL85" i="3"/>
  <c r="J115" i="6"/>
  <c r="BL96" i="4"/>
  <c r="J593" i="2"/>
  <c r="J160" i="2"/>
  <c r="BL965" i="2"/>
  <c r="J584" i="2"/>
  <c r="BL136" i="4"/>
  <c r="J533" i="2"/>
  <c r="J945" i="2"/>
  <c r="BL617" i="2"/>
  <c r="J136" i="5"/>
  <c r="J189" i="3"/>
  <c r="J852" i="2"/>
  <c r="BL130" i="2"/>
  <c r="BL204" i="5"/>
  <c r="J510" i="2"/>
  <c r="BL222" i="2"/>
  <c r="J172" i="3"/>
  <c r="BL266" i="2"/>
  <c r="J142" i="4"/>
  <c r="BL1019" i="2"/>
  <c r="J998" i="2"/>
  <c r="J886" i="2"/>
  <c r="J546" i="2"/>
  <c r="BL250" i="2"/>
  <c r="J116" i="2"/>
  <c r="J961" i="2"/>
  <c r="BL416" i="2"/>
  <c r="BL134" i="6"/>
  <c r="BL189" i="3"/>
  <c r="BL710" i="2"/>
  <c r="BL381" i="2"/>
  <c r="BL136" i="5"/>
  <c r="BL566" i="2"/>
  <c r="J125" i="2"/>
  <c r="BL155" i="3"/>
  <c r="BL282" i="2"/>
  <c r="J130" i="5"/>
  <c r="J782" i="2"/>
  <c r="J231" i="2"/>
  <c r="BL953" i="2"/>
  <c r="J91" i="6"/>
  <c r="J475" i="2"/>
  <c r="BL975" i="2"/>
  <c r="J394" i="2"/>
  <c r="J154" i="5"/>
  <c r="J957" i="2"/>
  <c r="J222" i="2"/>
  <c r="J225" i="5"/>
  <c r="BL119" i="3"/>
  <c r="BL148" i="5"/>
  <c r="BL676" i="2"/>
  <c r="BL214" i="2"/>
  <c r="BL242" i="4"/>
  <c r="BL1025" i="2"/>
  <c r="BL994" i="2"/>
  <c r="BL920" i="2"/>
  <c r="J612" i="2"/>
  <c r="BL160" i="2"/>
  <c r="J223" i="3"/>
  <c r="J551" i="2"/>
  <c r="BL125" i="2"/>
  <c r="BL234" i="3"/>
  <c r="BL528" i="2"/>
  <c r="J156" i="2"/>
  <c r="BL235" i="4"/>
  <c r="J467" i="2"/>
  <c r="BL225" i="5"/>
  <c r="BL230" i="4"/>
  <c r="BL705" i="2"/>
  <c r="BL255" i="5"/>
  <c r="J255" i="5"/>
  <c r="J234" i="3"/>
  <c r="J357" i="2"/>
  <c r="BL115" i="6"/>
  <c r="J166" i="4"/>
  <c r="J485" i="2"/>
  <c r="J183" i="4"/>
  <c r="BL306" i="2"/>
  <c r="BL200" i="5"/>
  <c r="J953" i="2"/>
  <c r="BL298" i="2"/>
  <c r="BL116" i="2"/>
  <c r="J206" i="3"/>
  <c r="BL817" i="2"/>
  <c r="BL144" i="2"/>
  <c r="J768" i="2"/>
  <c r="BL246" i="2"/>
  <c r="J142" i="5"/>
  <c r="BL782" i="2"/>
  <c r="BL497" i="2"/>
  <c r="J200" i="4"/>
  <c r="J739" i="2"/>
  <c r="J237" i="2"/>
  <c r="BL142" i="4"/>
  <c r="J985" i="2"/>
  <c r="BL110" i="2"/>
  <c r="BL822" i="2"/>
  <c r="BL290" i="2"/>
  <c r="BL852" i="2"/>
  <c r="BL232" i="5"/>
  <c r="BL172" i="3"/>
  <c r="J628" i="2"/>
  <c r="BL120" i="2"/>
  <c r="BL160" i="4"/>
  <c r="J306" i="2"/>
  <c r="BL541" i="2"/>
  <c r="BL249" i="4"/>
  <c r="J239" i="3"/>
  <c r="J1006" i="2"/>
  <c r="J931" i="2"/>
  <c r="BL603" i="2"/>
  <c r="BL357" i="2"/>
  <c r="J120" i="2"/>
  <c r="BL137" i="3"/>
  <c r="J862" i="2"/>
  <c r="BL180" i="2"/>
  <c r="BL96" i="5"/>
  <c r="BL827" i="2"/>
  <c r="J480" i="2"/>
  <c r="BL242" i="5"/>
  <c r="J333" i="2"/>
  <c r="J260" i="5"/>
  <c r="BL225" i="4"/>
  <c r="BL772" i="2"/>
  <c r="BL237" i="5"/>
  <c r="J772" i="2"/>
  <c r="J168" i="2"/>
  <c r="BL223" i="3"/>
  <c r="J878" i="2"/>
  <c r="BL85" i="6"/>
  <c r="BL612" i="2"/>
  <c r="J286" i="2"/>
  <c r="BL891" i="2"/>
  <c r="J135" i="2"/>
  <c r="J85" i="5"/>
  <c r="J903" i="2"/>
  <c r="BL135" i="2"/>
  <c r="BL249" i="5"/>
  <c r="J155" i="3"/>
  <c r="BL320" i="2"/>
  <c r="J98" i="2"/>
  <c r="BL278" i="2"/>
  <c r="J104" i="6"/>
  <c r="BL131" i="3"/>
  <c r="BL1002" i="2"/>
  <c r="J949" i="2"/>
  <c r="J638" i="2"/>
  <c r="BL208" i="2"/>
  <c r="J127" i="6"/>
  <c r="J131" i="3"/>
  <c r="J557" i="2"/>
  <c r="J274" i="2"/>
  <c r="BL878" i="2"/>
  <c r="J617" i="2"/>
  <c r="J152" i="2"/>
  <c r="BL857" i="2"/>
  <c r="J262" i="2"/>
  <c r="BL154" i="5"/>
  <c r="J102" i="3"/>
  <c r="J298" i="2"/>
  <c r="J204" i="5"/>
  <c r="BL125" i="3"/>
  <c r="BL480" i="2"/>
  <c r="J176" i="2"/>
  <c r="BL229" i="3"/>
  <c r="J943" i="2"/>
  <c r="J346" i="2"/>
  <c r="J235" i="4"/>
  <c r="J811" i="2"/>
  <c r="BL254" i="2"/>
  <c r="J705" i="2"/>
  <c r="J189" i="2"/>
  <c r="BL200" i="4"/>
  <c r="J969" i="2"/>
  <c r="BL584" i="2"/>
  <c r="J214" i="2"/>
  <c r="J232" i="5"/>
  <c r="BL551" i="2"/>
  <c r="BL302" i="2"/>
  <c r="BL130" i="4"/>
  <c r="BL140" i="2"/>
  <c r="J290" i="2"/>
  <c r="J575" i="2"/>
  <c r="J221" i="5"/>
  <c r="J204" i="4"/>
  <c r="J381" i="2"/>
  <c r="J160" i="5"/>
  <c r="J119" i="3"/>
  <c r="J266" i="2"/>
  <c r="BL206" i="3"/>
  <c r="J258" i="2"/>
  <c r="J154" i="4"/>
  <c r="BL491" i="2"/>
  <c r="BL258" i="2"/>
  <c r="BL903" i="2"/>
  <c r="J180" i="2"/>
  <c r="BL221" i="4"/>
  <c r="BL862" i="2"/>
  <c r="BL286" i="2"/>
  <c r="J96" i="6"/>
  <c r="J221" i="4"/>
  <c r="J516" i="2"/>
  <c r="J246" i="2"/>
  <c r="J230" i="4"/>
  <c r="BL262" i="2"/>
  <c r="BL154" i="4"/>
  <c r="J91" i="4"/>
  <c r="BL1011" i="2"/>
  <c r="BL985" i="2"/>
  <c r="BL882" i="2"/>
  <c r="BL485" i="2"/>
  <c r="BL333" i="2"/>
  <c r="J120" i="6"/>
  <c r="J909" i="2"/>
  <c r="J445" i="2"/>
  <c r="J249" i="5"/>
  <c r="J96" i="4"/>
  <c r="J522" i="2"/>
  <c r="BL231" i="2"/>
  <c r="J225" i="4"/>
  <c r="BL456" i="2"/>
  <c r="BL166" i="5"/>
  <c r="J149" i="3"/>
  <c r="J566" i="2"/>
  <c r="BL183" i="4"/>
  <c r="BL668" i="2"/>
  <c r="J164" i="2"/>
  <c r="BL957" i="2"/>
  <c r="BL533" i="2"/>
  <c r="BL102" i="3"/>
  <c r="J320" i="2"/>
  <c r="J920" i="2"/>
  <c r="J294" i="2"/>
  <c r="J183" i="5"/>
  <c r="BL980" i="2"/>
  <c r="BL394" i="2"/>
  <c r="BL100" i="6"/>
  <c r="J96" i="5"/>
  <c r="BL546" i="2"/>
  <c r="BL184" i="2"/>
  <c r="J282" i="2"/>
  <c r="J100" i="6"/>
  <c r="J1025" i="2"/>
  <c r="BL998" i="2"/>
  <c r="BL943" i="2"/>
  <c r="BL408" i="2"/>
  <c r="J91" i="5"/>
  <c r="J857" i="2"/>
  <c r="J208" i="2"/>
  <c r="BL166" i="4"/>
  <c r="BL811" i="2"/>
  <c r="BL274" i="2"/>
  <c r="J260" i="4"/>
  <c r="BL557" i="2"/>
  <c r="J134" i="6"/>
  <c r="BL85" i="5"/>
  <c r="J668" i="2"/>
  <c r="BL120" i="6"/>
  <c r="BL91" i="4"/>
  <c r="BL270" i="2"/>
  <c r="J140" i="2"/>
  <c r="BL149" i="3"/>
  <c r="J882" i="2"/>
  <c r="J85" i="6"/>
  <c r="BL868" i="2"/>
  <c r="BL949" i="2"/>
  <c r="BL197" i="2"/>
  <c r="BL130" i="5"/>
  <c r="S540" i="2" l="1"/>
  <c r="S602" i="2"/>
  <c r="S816" i="2"/>
  <c r="Q908" i="2"/>
  <c r="U942" i="2"/>
  <c r="S974" i="2"/>
  <c r="S1018" i="2"/>
  <c r="BL556" i="2"/>
  <c r="J556" i="2" s="1"/>
  <c r="J63" i="2" s="1"/>
  <c r="U602" i="2"/>
  <c r="Q816" i="2"/>
  <c r="S908" i="2"/>
  <c r="U984" i="2"/>
  <c r="U84" i="3"/>
  <c r="U83" i="3" s="1"/>
  <c r="U82" i="3" s="1"/>
  <c r="BL84" i="5"/>
  <c r="Q84" i="6"/>
  <c r="Q83" i="6" s="1"/>
  <c r="Q82" i="6" s="1"/>
  <c r="AU59" i="1" s="1"/>
  <c r="Q97" i="2"/>
  <c r="Q556" i="2"/>
  <c r="Q851" i="2"/>
  <c r="S948" i="2"/>
  <c r="U1018" i="2"/>
  <c r="BL84" i="3"/>
  <c r="J84" i="3" s="1"/>
  <c r="J61" i="3" s="1"/>
  <c r="S84" i="4"/>
  <c r="S83" i="4" s="1"/>
  <c r="S82" i="4" s="1"/>
  <c r="U84" i="6"/>
  <c r="U83" i="6" s="1"/>
  <c r="U82" i="6" s="1"/>
  <c r="S97" i="2"/>
  <c r="BL540" i="2"/>
  <c r="J540" i="2" s="1"/>
  <c r="J62" i="2" s="1"/>
  <c r="U556" i="2"/>
  <c r="BL851" i="2"/>
  <c r="J851" i="2" s="1"/>
  <c r="J67" i="2" s="1"/>
  <c r="BL908" i="2"/>
  <c r="J908" i="2" s="1"/>
  <c r="J68" i="2" s="1"/>
  <c r="BL984" i="2"/>
  <c r="J984" i="2" s="1"/>
  <c r="J73" i="2" s="1"/>
  <c r="U84" i="5"/>
  <c r="U83" i="5" s="1"/>
  <c r="U82" i="5" s="1"/>
  <c r="U97" i="2"/>
  <c r="S556" i="2"/>
  <c r="S851" i="2"/>
  <c r="S942" i="2"/>
  <c r="BL974" i="2"/>
  <c r="J974" i="2" s="1"/>
  <c r="J72" i="2" s="1"/>
  <c r="S84" i="6"/>
  <c r="S83" i="6" s="1"/>
  <c r="S82" i="6" s="1"/>
  <c r="Q637" i="2"/>
  <c r="U851" i="2"/>
  <c r="BL942" i="2"/>
  <c r="J942" i="2" s="1"/>
  <c r="J69" i="2" s="1"/>
  <c r="Q974" i="2"/>
  <c r="BL1018" i="2"/>
  <c r="J1018" i="2" s="1"/>
  <c r="J75" i="2" s="1"/>
  <c r="Q84" i="4"/>
  <c r="Q83" i="4" s="1"/>
  <c r="Q82" i="4" s="1"/>
  <c r="AU57" i="1" s="1"/>
  <c r="Q84" i="5"/>
  <c r="Q83" i="5" s="1"/>
  <c r="Q82" i="5" s="1"/>
  <c r="AU58" i="1" s="1"/>
  <c r="S84" i="5"/>
  <c r="S83" i="5"/>
  <c r="S82" i="5" s="1"/>
  <c r="BL637" i="2"/>
  <c r="J637" i="2"/>
  <c r="J65" i="2" s="1"/>
  <c r="BL948" i="2"/>
  <c r="U974" i="2"/>
  <c r="U540" i="2"/>
  <c r="BL602" i="2"/>
  <c r="J602" i="2" s="1"/>
  <c r="J64" i="2" s="1"/>
  <c r="BL816" i="2"/>
  <c r="J816" i="2"/>
  <c r="J66" i="2" s="1"/>
  <c r="U908" i="2"/>
  <c r="Q984" i="2"/>
  <c r="Q947" i="2" s="1"/>
  <c r="Q84" i="3"/>
  <c r="Q83" i="3" s="1"/>
  <c r="Q82" i="3" s="1"/>
  <c r="AU56" i="1" s="1"/>
  <c r="BL84" i="4"/>
  <c r="U637" i="2"/>
  <c r="U948" i="2"/>
  <c r="U84" i="4"/>
  <c r="U83" i="4" s="1"/>
  <c r="U82" i="4" s="1"/>
  <c r="BL84" i="6"/>
  <c r="J84" i="6" s="1"/>
  <c r="J61" i="6" s="1"/>
  <c r="BL97" i="2"/>
  <c r="J97" i="2" s="1"/>
  <c r="J61" i="2" s="1"/>
  <c r="Q540" i="2"/>
  <c r="Q602" i="2"/>
  <c r="U816" i="2"/>
  <c r="Q942" i="2"/>
  <c r="S984" i="2"/>
  <c r="S637" i="2"/>
  <c r="Q948" i="2"/>
  <c r="Q1018" i="2"/>
  <c r="S84" i="3"/>
  <c r="S83" i="3" s="1"/>
  <c r="S82" i="3" s="1"/>
  <c r="BF98" i="2"/>
  <c r="BF298" i="2"/>
  <c r="BF320" i="2"/>
  <c r="BF705" i="2"/>
  <c r="BF739" i="2"/>
  <c r="BF772" i="2"/>
  <c r="BF857" i="2"/>
  <c r="BF206" i="3"/>
  <c r="F79" i="4"/>
  <c r="BF154" i="4"/>
  <c r="BF200" i="4"/>
  <c r="F55" i="5"/>
  <c r="BF96" i="5"/>
  <c r="BF136" i="5"/>
  <c r="E48" i="2"/>
  <c r="BF120" i="2"/>
  <c r="BF152" i="2"/>
  <c r="BF172" i="2"/>
  <c r="BF189" i="2"/>
  <c r="BF231" i="2"/>
  <c r="BF258" i="2"/>
  <c r="BF333" i="2"/>
  <c r="BF381" i="2"/>
  <c r="BF456" i="2"/>
  <c r="BF612" i="2"/>
  <c r="BF886" i="2"/>
  <c r="BF125" i="3"/>
  <c r="BF234" i="3"/>
  <c r="BF247" i="3"/>
  <c r="E72" i="4"/>
  <c r="BF113" i="4"/>
  <c r="BF130" i="4"/>
  <c r="BF230" i="4"/>
  <c r="BF255" i="4"/>
  <c r="BL259" i="4"/>
  <c r="J259" i="4" s="1"/>
  <c r="J62" i="4" s="1"/>
  <c r="BF85" i="5"/>
  <c r="BF113" i="5"/>
  <c r="BF221" i="5"/>
  <c r="BF85" i="6"/>
  <c r="BF91" i="6"/>
  <c r="BF96" i="6"/>
  <c r="J52" i="2"/>
  <c r="BF110" i="2"/>
  <c r="BF266" i="2"/>
  <c r="BF363" i="2"/>
  <c r="BF445" i="2"/>
  <c r="BF467" i="2"/>
  <c r="BF497" i="2"/>
  <c r="BF541" i="2"/>
  <c r="BF603" i="2"/>
  <c r="BF891" i="2"/>
  <c r="BF961" i="2"/>
  <c r="J76" i="3"/>
  <c r="BF223" i="3"/>
  <c r="BF166" i="4"/>
  <c r="BF183" i="5"/>
  <c r="BF200" i="5"/>
  <c r="BF237" i="5"/>
  <c r="BF242" i="5"/>
  <c r="BF249" i="5"/>
  <c r="BF255" i="5"/>
  <c r="F55" i="2"/>
  <c r="BF144" i="2"/>
  <c r="BF164" i="2"/>
  <c r="BF246" i="2"/>
  <c r="BF286" i="2"/>
  <c r="BF357" i="2"/>
  <c r="BF408" i="2"/>
  <c r="BF491" i="2"/>
  <c r="BF533" i="2"/>
  <c r="BF622" i="2"/>
  <c r="BF638" i="2"/>
  <c r="BF768" i="2"/>
  <c r="BF873" i="2"/>
  <c r="BF920" i="2"/>
  <c r="BF943" i="2"/>
  <c r="BF953" i="2"/>
  <c r="BF965" i="2"/>
  <c r="BF134" i="6"/>
  <c r="BF176" i="2"/>
  <c r="BF208" i="2"/>
  <c r="BF270" i="2"/>
  <c r="BF294" i="2"/>
  <c r="BF416" i="2"/>
  <c r="BF464" i="2"/>
  <c r="BF480" i="2"/>
  <c r="BF551" i="2"/>
  <c r="BF617" i="2"/>
  <c r="BF852" i="2"/>
  <c r="F55" i="3"/>
  <c r="E72" i="3"/>
  <c r="BF119" i="3"/>
  <c r="BF189" i="3"/>
  <c r="BF229" i="3"/>
  <c r="BL246" i="3"/>
  <c r="J246" i="3" s="1"/>
  <c r="J62" i="3" s="1"/>
  <c r="BF85" i="4"/>
  <c r="BF160" i="4"/>
  <c r="J76" i="5"/>
  <c r="BF130" i="5"/>
  <c r="E48" i="6"/>
  <c r="J52" i="6"/>
  <c r="F55" i="6"/>
  <c r="BF116" i="2"/>
  <c r="BF140" i="2"/>
  <c r="BF148" i="2"/>
  <c r="BF180" i="2"/>
  <c r="BF262" i="2"/>
  <c r="BF290" i="2"/>
  <c r="BF306" i="2"/>
  <c r="BF394" i="2"/>
  <c r="BF516" i="2"/>
  <c r="BF931" i="2"/>
  <c r="BF945" i="2"/>
  <c r="BF949" i="2"/>
  <c r="BF969" i="2"/>
  <c r="BL1010" i="2"/>
  <c r="J1010" i="2" s="1"/>
  <c r="J74" i="2" s="1"/>
  <c r="BF148" i="4"/>
  <c r="BF204" i="4"/>
  <c r="BF225" i="4"/>
  <c r="BF249" i="4"/>
  <c r="BF274" i="2"/>
  <c r="BF278" i="2"/>
  <c r="BF346" i="2"/>
  <c r="BF485" i="2"/>
  <c r="BF510" i="2"/>
  <c r="BF817" i="2"/>
  <c r="BF827" i="2"/>
  <c r="BF131" i="3"/>
  <c r="BF143" i="3"/>
  <c r="BF149" i="3"/>
  <c r="BF142" i="5"/>
  <c r="BF232" i="5"/>
  <c r="BL259" i="5"/>
  <c r="J259" i="5"/>
  <c r="J62" i="5" s="1"/>
  <c r="BF120" i="6"/>
  <c r="BF156" i="2"/>
  <c r="BF222" i="2"/>
  <c r="BF242" i="2"/>
  <c r="BF302" i="2"/>
  <c r="BF528" i="2"/>
  <c r="BF584" i="2"/>
  <c r="BF710" i="2"/>
  <c r="J76" i="4"/>
  <c r="BF242" i="4"/>
  <c r="BF260" i="4"/>
  <c r="BF130" i="2"/>
  <c r="BF168" i="2"/>
  <c r="BF197" i="2"/>
  <c r="BF254" i="2"/>
  <c r="BF475" i="2"/>
  <c r="BF546" i="2"/>
  <c r="BF593" i="2"/>
  <c r="BF811" i="2"/>
  <c r="BF822" i="2"/>
  <c r="BF862" i="2"/>
  <c r="BF882" i="2"/>
  <c r="BF85" i="3"/>
  <c r="BF137" i="3"/>
  <c r="BF172" i="3"/>
  <c r="BF91" i="4"/>
  <c r="BF96" i="4"/>
  <c r="BF142" i="4"/>
  <c r="BF91" i="5"/>
  <c r="BF154" i="5"/>
  <c r="BF204" i="5"/>
  <c r="BF225" i="5"/>
  <c r="BF260" i="5"/>
  <c r="BF575" i="2"/>
  <c r="BF676" i="2"/>
  <c r="BF102" i="3"/>
  <c r="BF239" i="3"/>
  <c r="BF183" i="4"/>
  <c r="BF221" i="4"/>
  <c r="BF160" i="5"/>
  <c r="BF166" i="5"/>
  <c r="BF127" i="6"/>
  <c r="BF135" i="2"/>
  <c r="BF160" i="2"/>
  <c r="BF184" i="2"/>
  <c r="BF214" i="2"/>
  <c r="BF237" i="2"/>
  <c r="BF250" i="2"/>
  <c r="BF282" i="2"/>
  <c r="BF451" i="2"/>
  <c r="BF522" i="2"/>
  <c r="BF566" i="2"/>
  <c r="BF628" i="2"/>
  <c r="BF782" i="2"/>
  <c r="BF868" i="2"/>
  <c r="BF878" i="2"/>
  <c r="BF957" i="2"/>
  <c r="BF136" i="4"/>
  <c r="E48" i="5"/>
  <c r="BF148" i="5"/>
  <c r="BF115" i="6"/>
  <c r="BF125" i="2"/>
  <c r="BF472" i="2"/>
  <c r="BF557" i="2"/>
  <c r="BF668" i="2"/>
  <c r="BF903" i="2"/>
  <c r="BF909" i="2"/>
  <c r="BF975" i="2"/>
  <c r="BF980" i="2"/>
  <c r="BF985" i="2"/>
  <c r="BF994" i="2"/>
  <c r="BF998" i="2"/>
  <c r="BF1002" i="2"/>
  <c r="BF1006" i="2"/>
  <c r="BF1011" i="2"/>
  <c r="BF1019" i="2"/>
  <c r="BF1025" i="2"/>
  <c r="BF155" i="3"/>
  <c r="BF235" i="4"/>
  <c r="BF100" i="6"/>
  <c r="BF104" i="6"/>
  <c r="BF108" i="6"/>
  <c r="BL133" i="6"/>
  <c r="J133" i="6" s="1"/>
  <c r="J62" i="6" s="1"/>
  <c r="F37" i="3"/>
  <c r="BD56" i="1" s="1"/>
  <c r="F35" i="5"/>
  <c r="BB58" i="1" s="1"/>
  <c r="J34" i="2"/>
  <c r="AW55" i="1" s="1"/>
  <c r="F35" i="3"/>
  <c r="BB56" i="1" s="1"/>
  <c r="F37" i="5"/>
  <c r="BD58" i="1"/>
  <c r="F36" i="4"/>
  <c r="BC57" i="1" s="1"/>
  <c r="F34" i="6"/>
  <c r="BA59" i="1" s="1"/>
  <c r="F35" i="6"/>
  <c r="BB59" i="1" s="1"/>
  <c r="F37" i="6"/>
  <c r="BD59" i="1" s="1"/>
  <c r="F36" i="3"/>
  <c r="BC56" i="1" s="1"/>
  <c r="F34" i="3"/>
  <c r="BA56" i="1" s="1"/>
  <c r="F34" i="5"/>
  <c r="BA58" i="1" s="1"/>
  <c r="F34" i="4"/>
  <c r="BA57" i="1" s="1"/>
  <c r="F36" i="6"/>
  <c r="BC59" i="1" s="1"/>
  <c r="J34" i="5"/>
  <c r="AW58" i="1" s="1"/>
  <c r="F37" i="2"/>
  <c r="BD55" i="1" s="1"/>
  <c r="J34" i="6"/>
  <c r="AW59" i="1" s="1"/>
  <c r="F35" i="4"/>
  <c r="BB57" i="1" s="1"/>
  <c r="J34" i="3"/>
  <c r="AW56" i="1"/>
  <c r="F36" i="5"/>
  <c r="BC58" i="1" s="1"/>
  <c r="F37" i="4"/>
  <c r="BD57" i="1" s="1"/>
  <c r="F34" i="2"/>
  <c r="BA55" i="1" s="1"/>
  <c r="F36" i="2"/>
  <c r="BC55" i="1" s="1"/>
  <c r="J34" i="4"/>
  <c r="AW57" i="1" s="1"/>
  <c r="F35" i="2"/>
  <c r="BB55" i="1" s="1"/>
  <c r="U947" i="2" l="1"/>
  <c r="BL947" i="2"/>
  <c r="J947" i="2"/>
  <c r="J70" i="2" s="1"/>
  <c r="S947" i="2"/>
  <c r="Q96" i="2"/>
  <c r="Q95" i="2" s="1"/>
  <c r="AU55" i="1" s="1"/>
  <c r="AU54" i="1" s="1"/>
  <c r="U96" i="2"/>
  <c r="U95" i="2" s="1"/>
  <c r="BL83" i="4"/>
  <c r="BL82" i="4"/>
  <c r="J82" i="4" s="1"/>
  <c r="J59" i="4" s="1"/>
  <c r="BL83" i="5"/>
  <c r="J83" i="5" s="1"/>
  <c r="J60" i="5" s="1"/>
  <c r="S96" i="2"/>
  <c r="BL96" i="2"/>
  <c r="J96" i="2"/>
  <c r="J60" i="2" s="1"/>
  <c r="J84" i="4"/>
  <c r="J61" i="4" s="1"/>
  <c r="J84" i="5"/>
  <c r="J61" i="5" s="1"/>
  <c r="J948" i="2"/>
  <c r="J71" i="2" s="1"/>
  <c r="BL83" i="3"/>
  <c r="BL82" i="3" s="1"/>
  <c r="J82" i="3" s="1"/>
  <c r="J30" i="3" s="1"/>
  <c r="AG56" i="1" s="1"/>
  <c r="BL83" i="6"/>
  <c r="J83" i="6"/>
  <c r="J60" i="6" s="1"/>
  <c r="F33" i="3"/>
  <c r="AZ56" i="1" s="1"/>
  <c r="J33" i="3"/>
  <c r="AV56" i="1" s="1"/>
  <c r="AT56" i="1" s="1"/>
  <c r="J33" i="4"/>
  <c r="AV57" i="1" s="1"/>
  <c r="AT57" i="1" s="1"/>
  <c r="BB54" i="1"/>
  <c r="AX54" i="1" s="1"/>
  <c r="BC54" i="1"/>
  <c r="W32" i="1" s="1"/>
  <c r="BA54" i="1"/>
  <c r="AW54" i="1" s="1"/>
  <c r="AK30" i="1" s="1"/>
  <c r="F33" i="4"/>
  <c r="AZ57" i="1" s="1"/>
  <c r="J33" i="6"/>
  <c r="AV59" i="1" s="1"/>
  <c r="AT59" i="1" s="1"/>
  <c r="BD54" i="1"/>
  <c r="W33" i="1" s="1"/>
  <c r="F33" i="6"/>
  <c r="AZ59" i="1" s="1"/>
  <c r="F33" i="2"/>
  <c r="AZ55" i="1" s="1"/>
  <c r="F33" i="5"/>
  <c r="AZ58" i="1" s="1"/>
  <c r="J33" i="5"/>
  <c r="AV58" i="1" s="1"/>
  <c r="AT58" i="1" s="1"/>
  <c r="J33" i="2"/>
  <c r="AV55" i="1" s="1"/>
  <c r="AT55" i="1" s="1"/>
  <c r="AN56" i="1" l="1"/>
  <c r="S95" i="2"/>
  <c r="J39" i="3"/>
  <c r="J59" i="3"/>
  <c r="J83" i="4"/>
  <c r="J60" i="4"/>
  <c r="BL95" i="2"/>
  <c r="J95" i="2" s="1"/>
  <c r="J59" i="2" s="1"/>
  <c r="BL82" i="5"/>
  <c r="J82" i="5" s="1"/>
  <c r="J59" i="5" s="1"/>
  <c r="J83" i="3"/>
  <c r="J60" i="3" s="1"/>
  <c r="BL82" i="6"/>
  <c r="J82" i="6"/>
  <c r="J59" i="6" s="1"/>
  <c r="AZ54" i="1"/>
  <c r="AV54" i="1" s="1"/>
  <c r="AK29" i="1" s="1"/>
  <c r="AY54" i="1"/>
  <c r="W30" i="1"/>
  <c r="W31" i="1"/>
  <c r="J30" i="4"/>
  <c r="AG57" i="1" s="1"/>
  <c r="AN57" i="1" s="1"/>
  <c r="J39" i="4" l="1"/>
  <c r="J30" i="5"/>
  <c r="AG58" i="1"/>
  <c r="AN58" i="1"/>
  <c r="AT54" i="1"/>
  <c r="J30" i="2"/>
  <c r="AG55" i="1"/>
  <c r="AN55" i="1"/>
  <c r="W29" i="1"/>
  <c r="J30" i="6"/>
  <c r="AG59" i="1"/>
  <c r="AN59" i="1" s="1"/>
  <c r="J39" i="5" l="1"/>
  <c r="J39" i="6"/>
  <c r="J39" i="2"/>
  <c r="AG54" i="1"/>
  <c r="AN54" i="1" s="1"/>
  <c r="AK26" i="1" l="1"/>
  <c r="AK35" i="1" s="1"/>
</calcChain>
</file>

<file path=xl/sharedStrings.xml><?xml version="1.0" encoding="utf-8"?>
<sst xmlns="http://schemas.openxmlformats.org/spreadsheetml/2006/main" count="15726" uniqueCount="1411">
  <si>
    <t>Export Komplet</t>
  </si>
  <si>
    <t>VZ</t>
  </si>
  <si>
    <t>2.0</t>
  </si>
  <si>
    <t/>
  </si>
  <si>
    <t>False</t>
  </si>
  <si>
    <t>{529a12a2-aafe-42ad-b4e5-c2c30f8b4a8e}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</si>
  <si>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</si>
  <si>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</si>
  <si>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</si>
  <si>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</si>
  <si>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</si>
  <si>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</si>
  <si>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</si>
  <si>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</si>
  <si>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</si>
  <si>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24/18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</si>
  <si>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</si>
  <si>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</si>
  <si>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společných zařízení v k. ú. Stará Ves n. O. - I. etapa</t>
  </si>
  <si>
    <t>KSO:</t>
  </si>
  <si>
    <t>CC-CZ:</t>
  </si>
  <si>
    <t>Místo:</t>
  </si>
  <si>
    <t>k. ú. Stará Ves nad Ondřejnicí</t>
  </si>
  <si>
    <t>Datum:</t>
  </si>
  <si>
    <t>Zadavatel:</t>
  </si>
  <si>
    <t>IČ:</t>
  </si>
  <si>
    <t>01312774</t>
  </si>
  <si>
    <t>ČR - SPÚ, KPÚ pro Moravskoslezský kraj</t>
  </si>
  <si>
    <t>DIČ:</t>
  </si>
  <si>
    <t>Uchazeč:</t>
  </si>
  <si>
    <t>Vyplň údaj</t>
  </si>
  <si>
    <t>Projektant:</t>
  </si>
  <si>
    <t>29186404</t>
  </si>
  <si>
    <t>Hanousek s.r.o.,Barákova 2745/41, 796 01 Prostějov</t>
  </si>
  <si>
    <t>True</t>
  </si>
  <si>
    <t>Zpracovatel:</t>
  </si>
  <si>
    <t>Poznámka:</t>
  </si>
  <si>
    <t>Soupis prací je sestaven s využitím Cenové soustavy ÚRS - cenová soustava 01/2021.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</si>
  <si>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</si>
  <si>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</si>
  <si>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</si>
  <si>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</si>
  <si>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</si>
  <si>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</si>
  <si>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</si>
  <si>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</si>
  <si>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</si>
  <si>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</si>
  <si>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</si>
  <si>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</si>
  <si>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</si>
  <si>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</si>
  <si>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</si>
  <si>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</si>
  <si>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</si>
  <si>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</si>
  <si>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</si>
  <si>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</si>
  <si>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</si>
  <si>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</si>
  <si>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</si>
  <si>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</si>
  <si>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</si>
  <si>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</si>
  <si>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</si>
  <si>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</si>
  <si>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</si>
  <si>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</si>
  <si>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</si>
  <si>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</si>
  <si>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</si>
  <si>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</si>
  <si>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</si>
  <si>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</si>
  <si>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</si>
  <si>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</si>
  <si>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</si>
  <si>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01_1</t>
  </si>
  <si>
    <t>Polní cesta C2b</t>
  </si>
  <si>
    <t>STA</t>
  </si>
  <si>
    <t>1</t>
  </si>
  <si>
    <t>{4c17d082-1bb0-4d8b-b6b5-85538e0bbad6}</t>
  </si>
  <si>
    <t>2</t>
  </si>
  <si>
    <t>SO 01_2</t>
  </si>
  <si>
    <t>Výsadba IP7</t>
  </si>
  <si>
    <t>{aed13784-b76d-4aba-addf-3c6f631a2e42}</t>
  </si>
  <si>
    <t>SO 01_3</t>
  </si>
  <si>
    <t>1. rok následné péče</t>
  </si>
  <si>
    <t>{4c7db384-3410-4d12-8aae-f76759a79606}</t>
  </si>
  <si>
    <t>SO 01_4</t>
  </si>
  <si>
    <t>2. rok následné péče</t>
  </si>
  <si>
    <t>{bf0fd3a2-0c31-499d-b0cb-3c9d5a9c0d17}</t>
  </si>
  <si>
    <t>SO 01_5</t>
  </si>
  <si>
    <t>3. rok následné péče</t>
  </si>
  <si>
    <t>{3802913f-7088-4e46-8f30-e8998f91c998}</t>
  </si>
  <si>
    <t>KRYCÍ LIST SOUPISU PRACÍ</t>
  </si>
  <si>
    <t>Objekt:</t>
  </si>
  <si>
    <t>SO 01_1 - Polní cesta C2b</t>
  </si>
  <si>
    <t>Ing. Jan Krč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</si>
  <si>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</si>
  <si>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</si>
  <si>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</si>
  <si>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</si>
  <si>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</si>
  <si>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</si>
  <si>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</si>
  <si>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</si>
  <si>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</si>
  <si>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</si>
  <si>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</si>
  <si>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</si>
  <si>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</si>
  <si>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</si>
  <si>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</si>
  <si>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</si>
  <si>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</si>
  <si>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</si>
  <si>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</si>
  <si>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</si>
  <si>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</si>
  <si>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</si>
  <si>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</si>
  <si>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</si>
  <si>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</si>
  <si>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</si>
  <si>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</si>
  <si>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</si>
  <si>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</si>
  <si>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</si>
  <si>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</si>
  <si>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</si>
  <si>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</si>
  <si>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</si>
  <si>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</si>
  <si>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</si>
  <si>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</si>
  <si>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</si>
  <si>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</si>
  <si>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plochy do 10000 m2 s odvozem do 20 km v rovině a svahu do 1:5</t>
  </si>
  <si>
    <t>m2</t>
  </si>
  <si>
    <t>CS ÚRS 2021 01</t>
  </si>
  <si>
    <t>4</t>
  </si>
  <si>
    <t>510046193</t>
  </si>
  <si>
    <t>PP</t>
  </si>
  <si>
    <t>Pokosení trávníku při souvislé ploše přes 1000 do 10000 m2 lučního v rovině nebo svahu do 1:5</t>
  </si>
  <si>
    <t>VV</t>
  </si>
  <si>
    <t>Výkresy č. D.1.2, D.1.3., D.1.4., D.1.5., TZ</t>
  </si>
  <si>
    <t>Pokosení před výstavbou cesty - plocha parcely mínus plocha stávající zpevněné cesty v km 0,300-KU</t>
  </si>
  <si>
    <t>14350-5325</t>
  </si>
  <si>
    <t>Pokosení před osetím</t>
  </si>
  <si>
    <t>Plocha parcely mínus plocha nové cesty v km 0,300-KU</t>
  </si>
  <si>
    <t>14350-8750</t>
  </si>
  <si>
    <t>Pokosení po osetí</t>
  </si>
  <si>
    <t>Plocha parcely mínus plocha nové cesty v km 0,300-KU + krajnice</t>
  </si>
  <si>
    <t>14350-8750+2*1650*0,25</t>
  </si>
  <si>
    <t>Součet</t>
  </si>
  <si>
    <t>111151233</t>
  </si>
  <si>
    <t>Pokosení trávníku lučního plochy do 10000 m2 s odvozem do 20 km ve svahu do 1:1</t>
  </si>
  <si>
    <t>-1769078966</t>
  </si>
  <si>
    <t>Pokosení trávníku při souvislé ploše přes 1000 do 10000 m2 lučního na svahu přes 1:2 do 1:1</t>
  </si>
  <si>
    <t>Pokosení před a po osetí</t>
  </si>
  <si>
    <t>InR - násypy, zářezy</t>
  </si>
  <si>
    <t>(1575+55)*2</t>
  </si>
  <si>
    <t>3</t>
  </si>
  <si>
    <t>111251103</t>
  </si>
  <si>
    <t>Odstranění křovin a stromů průměru kmene do 100 mm i s kořeny sklonu terénu do 1:5 z celkové plochy přes 500 m2 strojně</t>
  </si>
  <si>
    <t>1731946407</t>
  </si>
  <si>
    <t>Odstranění křovin a stromů s odstraněním kořenů strojně průměru kmene do 100 mm v rovině nebo ve svahu sklonu terénu do 1:5, při celkové ploše přes 500 m2</t>
  </si>
  <si>
    <t>Výkresy č. D.1.2, D.1.9., TZ</t>
  </si>
  <si>
    <t>570</t>
  </si>
  <si>
    <t>112151012</t>
  </si>
  <si>
    <t>Volné kácení stromů s rozřezáním a odvětvením D kmene do 300 mm</t>
  </si>
  <si>
    <t>kus</t>
  </si>
  <si>
    <t>-142999384</t>
  </si>
  <si>
    <t>Pokácení stromu volné v celku s odřezáním kmene a s odvětvením průměru kmene přes 200 do 300 mm</t>
  </si>
  <si>
    <t>93+11</t>
  </si>
  <si>
    <t>Počet bude upřesněn po vytýčení parcely polní cesty</t>
  </si>
  <si>
    <t>5</t>
  </si>
  <si>
    <t>112151014</t>
  </si>
  <si>
    <t>Volné kácení stromů s rozřezáním a odvětvením D kmene do 500 mm</t>
  </si>
  <si>
    <t>-1000056861</t>
  </si>
  <si>
    <t>Pokácení stromu volné v celku s odřezáním kmene a s odvětvením průměru kmene přes 400 do 500 mm</t>
  </si>
  <si>
    <t>60+7</t>
  </si>
  <si>
    <t>6</t>
  </si>
  <si>
    <t>112151016</t>
  </si>
  <si>
    <t>Volné kácení stromů s rozřezáním a odvětvením D kmene do 700 mm</t>
  </si>
  <si>
    <t>1422201818</t>
  </si>
  <si>
    <t>Pokácení stromu volné v celku s odřezáním kmene a s odvětvením průměru kmene přes 600 do 700 mm</t>
  </si>
  <si>
    <t>28+3</t>
  </si>
  <si>
    <t>7</t>
  </si>
  <si>
    <t>112151018</t>
  </si>
  <si>
    <t>Volné kácení stromů s rozřezáním a odvětvením D kmene do 900 mm</t>
  </si>
  <si>
    <t>-1634509714</t>
  </si>
  <si>
    <t>Pokácení stromu volné v celku s odřezáním kmene a s odvětvením průměru kmene přes 800 do 900 mm</t>
  </si>
  <si>
    <t>1+1</t>
  </si>
  <si>
    <t>8</t>
  </si>
  <si>
    <t>112155115</t>
  </si>
  <si>
    <t>Štěpkování stromků a větví v zapojeném porostu průměru kmene do 300 mm s naložením</t>
  </si>
  <si>
    <t>1128632699</t>
  </si>
  <si>
    <t>Štěpkování s naložením na dopravní prostředek a odvozem do 20 km stromků a větví v zapojeném porostu, průměru kmene do 300 mm</t>
  </si>
  <si>
    <t>9</t>
  </si>
  <si>
    <t>112155121</t>
  </si>
  <si>
    <t>Štěpkování stromků a větví v zapojeném porostu průměru kmene do 500 mm s naložením</t>
  </si>
  <si>
    <t>-601198664</t>
  </si>
  <si>
    <t>Štěpkování s naložením na dopravní prostředek a odvozem do 20 km stromků a větví v zapojeném porostu, průměru kmene přes 300 do 500 mm</t>
  </si>
  <si>
    <t>10</t>
  </si>
  <si>
    <t>112155125</t>
  </si>
  <si>
    <t>Štěpkování stromků a větví v zapojeném porostu průměru kmene do 700 mm s naložením</t>
  </si>
  <si>
    <t>-1606512673</t>
  </si>
  <si>
    <t>Štěpkování s naložením na dopravní prostředek a odvozem do 20 km stromků a větví v zapojeném porostu, průměru kmene přes 500 do 700 mm</t>
  </si>
  <si>
    <t>28+1+3+1</t>
  </si>
  <si>
    <t>11</t>
  </si>
  <si>
    <t>112155311</t>
  </si>
  <si>
    <t>Štěpkování keřového porostu středně hustého s naložením</t>
  </si>
  <si>
    <t>419479052</t>
  </si>
  <si>
    <t>Štěpkování s naložením na dopravní prostředek a odvozem do 20 km keřového porostu středně hustého</t>
  </si>
  <si>
    <t>12</t>
  </si>
  <si>
    <t>112201112</t>
  </si>
  <si>
    <t>Odstranění pařezů D do 0,3 m v rovině a svahu 1:5 s odklizením do 20 m a zasypáním jámy</t>
  </si>
  <si>
    <t>733835198</t>
  </si>
  <si>
    <t>Odstranění pařezu v rovině nebo na svahu do 1:5 o průměru pařezu na řezné ploše přes 200 do 300 mm</t>
  </si>
  <si>
    <t>13</t>
  </si>
  <si>
    <t>112201114</t>
  </si>
  <si>
    <t>Odstranění pařezů D do 0,5 m v rovině a svahu 1:5 s odklizením do 20 m a zasypáním jámy</t>
  </si>
  <si>
    <t>-1779059456</t>
  </si>
  <si>
    <t>Odstranění pařezu v rovině nebo na svahu do 1:5 o průměru pařezu na řezné ploše přes 400 do 500 mm</t>
  </si>
  <si>
    <t>14</t>
  </si>
  <si>
    <t>112201116</t>
  </si>
  <si>
    <t>Odstranění pařezů D do 0,7 m v rovině a svahu 1:5 s odklizením do 20 m a zasypáním jámy</t>
  </si>
  <si>
    <t>1670848756</t>
  </si>
  <si>
    <t>Odstranění pařezu v rovině nebo na svahu do 1:5 o průměru pařezu na řezné ploše přes 600 do 700 mm</t>
  </si>
  <si>
    <t>112201118</t>
  </si>
  <si>
    <t>Odstranění pařezů D do 0,9 m v rovině a svahu 1:5 s odklizením do 20 m a zasypáním jámy</t>
  </si>
  <si>
    <t>1642964223</t>
  </si>
  <si>
    <t>Odstranění pařezu v rovině nebo na svahu do 1:5 o průměru pařezu na řezné ploše přes 800 do 900 mm</t>
  </si>
  <si>
    <t>16</t>
  </si>
  <si>
    <t>112211111</t>
  </si>
  <si>
    <t>Spálení pařezu D do 0,3 m</t>
  </si>
  <si>
    <t>473951935</t>
  </si>
  <si>
    <t>Spálení pařezů na hromadách průměru přes 0,10 do 0,30 m</t>
  </si>
  <si>
    <t>17</t>
  </si>
  <si>
    <t>112211112</t>
  </si>
  <si>
    <t>Spálení pařezu D do 0,5 m</t>
  </si>
  <si>
    <t>572153783</t>
  </si>
  <si>
    <t>Spálení pařezů na hromadách průměru přes 0,30 do 0,50 m</t>
  </si>
  <si>
    <t>18</t>
  </si>
  <si>
    <t>112211113</t>
  </si>
  <si>
    <t>Spálení pařezu D do 1,0 m</t>
  </si>
  <si>
    <t>-2060116797</t>
  </si>
  <si>
    <t>Spálení pařezů na hromadách průměru přes 0,50 do 1,00 m</t>
  </si>
  <si>
    <t>19</t>
  </si>
  <si>
    <t>113107124</t>
  </si>
  <si>
    <t>Odstranění podkladu z kameniva drceného tl 400 mm ručně</t>
  </si>
  <si>
    <t>2097330464</t>
  </si>
  <si>
    <t>Odstranění podkladů nebo krytů ručně s přemístěním hmot na skládku na vzdálenost do 3 m nebo s naložením na dopravní prostředek z kameniva hrubého drceného, o tl. vrstvy přes 300 do 400 mm</t>
  </si>
  <si>
    <t>Odstranění konstrukce stávající polní cesty v km 0,498 - 0,530 - průměrná tl. 40 cm</t>
  </si>
  <si>
    <t>140</t>
  </si>
  <si>
    <t>20</t>
  </si>
  <si>
    <t>113107224</t>
  </si>
  <si>
    <t>Odstranění podkladu z kameniva drceného tl 400 mm strojně pl přes 200 m2</t>
  </si>
  <si>
    <t>1288307123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</si>
  <si>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</si>
  <si>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Odstranění konstrukce stávající polní cesty v km 0,300-KU na úroveň pláně - průměrná tl. 40 cm</t>
  </si>
  <si>
    <t>5325</t>
  </si>
  <si>
    <t>Odpočet km 0,498-0,530 - ruční odkop</t>
  </si>
  <si>
    <t>-140</t>
  </si>
  <si>
    <t>120901121</t>
  </si>
  <si>
    <t>Bourání zdiva z betonu prostého neprokládaného v odkopávkách nebo prokopávkách ručně</t>
  </si>
  <si>
    <t>m3</t>
  </si>
  <si>
    <t>651059399</t>
  </si>
  <si>
    <t>Bourání konstrukcí v odkopávkách a prokopávkách ručně s přemístěním suti na hromady na vzdálenost do 20 m nebo s naložením na dopravní prostředek z betonu prostého neprokládaného</t>
  </si>
  <si>
    <t>Bourání čel</t>
  </si>
  <si>
    <t>TP25 DN300 km 0,425 00</t>
  </si>
  <si>
    <t>0,3*2*1,5</t>
  </si>
  <si>
    <t>TP DN500 km 0,650 00</t>
  </si>
  <si>
    <t>1,35*1,35*0,4*2</t>
  </si>
  <si>
    <t>TP DN500 km 0,802 00</t>
  </si>
  <si>
    <t>2*1,5*0,3+2,5*1,5*0,3</t>
  </si>
  <si>
    <t>22</t>
  </si>
  <si>
    <t>121151125</t>
  </si>
  <si>
    <t>Sejmutí ornice plochy přes 500 m2 tl vrstvy do 300 mm strojně</t>
  </si>
  <si>
    <t>-1984516328</t>
  </si>
  <si>
    <t>Sejmutí ornice strojně při souvislé ploše přes 500 m2, tl. vrstvy přes 250 do 300 mm</t>
  </si>
  <si>
    <t>Sejmutí ornice tl. 30 cm</t>
  </si>
  <si>
    <t>Plocha pláně mínus stávající cesta</t>
  </si>
  <si>
    <t>(8970-5325)</t>
  </si>
  <si>
    <t>23</t>
  </si>
  <si>
    <t>122252204</t>
  </si>
  <si>
    <t>Odkopávky a prokopávky nezapažené pro silnice a dálnice v hornině třídy těžitelnosti I objem do 500 m3 strojně</t>
  </si>
  <si>
    <t>-684249687</t>
  </si>
  <si>
    <t>Odkopávky a prokopávky nezapažené pro silnice a dálnice strojně v hornině třídy těžitelnosti I přes 100 do 500 m3</t>
  </si>
  <si>
    <t>InR mínus odtěžení stávající cesty, sejmutí ornice a podélná drenáž</t>
  </si>
  <si>
    <t>4075-2130-1093,5-500</t>
  </si>
  <si>
    <t>Odpočet ručně hloubených vykopávek v kořenové zóně</t>
  </si>
  <si>
    <t>-129</t>
  </si>
  <si>
    <t>24</t>
  </si>
  <si>
    <t>131213102</t>
  </si>
  <si>
    <t>Hloubení jam v nesoudržných horninách třídy těžitelnosti I, skupiny 3 ručně</t>
  </si>
  <si>
    <t>-1051897978</t>
  </si>
  <si>
    <t>Hloubení jam ručně zapažených i nezapažených s urovnáním dna do předepsaného profilu a spádu v hornině třídy těžitelnosti I skupiny 3 nesoudržných</t>
  </si>
  <si>
    <t>Hloubení jam ručním nebo pneum nářadím</t>
  </si>
  <si>
    <t>km 0,498 - 0,530, InR 185 m3</t>
  </si>
  <si>
    <t>185</t>
  </si>
  <si>
    <t>odpočet ručního odstranění stávající cesty v tomto úseku</t>
  </si>
  <si>
    <t>-140*0,4</t>
  </si>
  <si>
    <t>25</t>
  </si>
  <si>
    <t>132251104</t>
  </si>
  <si>
    <t>Hloubení rýh nezapažených  š do 800 mm v hornině třídy těžitelnosti I, skupiny 3 objem přes 100 m3 strojně</t>
  </si>
  <si>
    <t>1941572514</t>
  </si>
  <si>
    <t>Hloubení nezapažených rýh šířky do 800 mm strojně s urovnáním dna do předepsaného profilu a spádu v hornině třídy těžitelnosti I skupiny 3 přes 100 m3</t>
  </si>
  <si>
    <t>Hloubení rýhy podélné drenáže</t>
  </si>
  <si>
    <t>InR</t>
  </si>
  <si>
    <t>500</t>
  </si>
  <si>
    <t>26</t>
  </si>
  <si>
    <t>132251252</t>
  </si>
  <si>
    <t>Hloubení rýh nezapažených š do 2000 mm v hornině třídy těžitelnosti I, skupiny 3 objem do 50 m3 strojně</t>
  </si>
  <si>
    <t>-52514442</t>
  </si>
  <si>
    <t>Hloubení nezapažených rýh šířky přes 800 do 2 000 mm strojně s urovnáním dna do předepsaného profilu a spádu v hornině třídy těžitelnosti I skupiny 3 přes 20 do 50 m3</t>
  </si>
  <si>
    <t>Výkresy č. D.1.2, D.1.3., D.1.4., D.1.5., D.1.7., TZ</t>
  </si>
  <si>
    <t>Zasakovací jímky, km 0,965 00, km 1,393 00, km 1,588 00</t>
  </si>
  <si>
    <t>3*(1,5*3*2,5)</t>
  </si>
  <si>
    <t>27</t>
  </si>
  <si>
    <t>162201411</t>
  </si>
  <si>
    <t>Vodorovné přemístění kmenů stromů listnatých do 1 km D kmene do 300 mm</t>
  </si>
  <si>
    <t>1203757404</t>
  </si>
  <si>
    <t>Vodorovné přemístění větví, kmenů nebo pařezů s naložením, složením a dopravou do 1000 m kmenů stromů listnatých, průměru přes 100 do 300 mm</t>
  </si>
  <si>
    <t>28</t>
  </si>
  <si>
    <t>162201412</t>
  </si>
  <si>
    <t>Vodorovné přemístění kmenů stromů listnatých do 1 km D kmene do 500 mm</t>
  </si>
  <si>
    <t>1029884376</t>
  </si>
  <si>
    <t>Vodorovné přemístění větví, kmenů nebo pařezů s naložením, složením a dopravou do 1000 m kmenů stromů listnatých, průměru přes 300 do 500 mm</t>
  </si>
  <si>
    <t>29</t>
  </si>
  <si>
    <t>162201413</t>
  </si>
  <si>
    <t>Vodorovné přemístění kmenů stromů listnatých do 1 km D kmene do 700 mm</t>
  </si>
  <si>
    <t>-1414697263</t>
  </si>
  <si>
    <t>Vodorovné přemístění větví, kmenů nebo pařezů s naložením, složením a dopravou do 1000 m kmenů stromů listnatých, průměru přes 500 do 700 mm</t>
  </si>
  <si>
    <t>30</t>
  </si>
  <si>
    <t>162201414</t>
  </si>
  <si>
    <t>Vodorovné přemístění kmenů stromů listnatých do 1 km D kmene do 900 mm</t>
  </si>
  <si>
    <t>1627534547</t>
  </si>
  <si>
    <t>Vodorovné přemístění větví, kmenů nebo pařezů s naložením, složením a dopravou do 1000 m kmenů stromů listnatých, průměru přes 700 do 900 mm</t>
  </si>
  <si>
    <t>31</t>
  </si>
  <si>
    <t>162201421</t>
  </si>
  <si>
    <t>Vodorovné přemístění pařezů do 1 km D do 300 mm</t>
  </si>
  <si>
    <t>-1294178354</t>
  </si>
  <si>
    <t>Vodorovné přemístění větví, kmenů nebo pařezů s naložením, složením a dopravou do 1000 m pařezů kmenů, průměru přes 100 do 300 mm</t>
  </si>
  <si>
    <t>32</t>
  </si>
  <si>
    <t>162201422</t>
  </si>
  <si>
    <t>Vodorovné přemístění pařezů do 1 km D do 500 mm</t>
  </si>
  <si>
    <t>-603917456</t>
  </si>
  <si>
    <t>Vodorovné přemístění větví, kmenů nebo pařezů s naložením, složením a dopravou do 1000 m pařezů kmenů, průměru přes 300 do 500 mm</t>
  </si>
  <si>
    <t>33</t>
  </si>
  <si>
    <t>162201423</t>
  </si>
  <si>
    <t>Vodorovné přemístění pařezů do 1 km D do 700 mm</t>
  </si>
  <si>
    <t>-277691083</t>
  </si>
  <si>
    <t>Vodorovné přemístění větví, kmenů nebo pařezů s naložením, složením a dopravou do 1000 m pařezů kmenů, průměru přes 500 do 700 mm</t>
  </si>
  <si>
    <t>34</t>
  </si>
  <si>
    <t>162201424</t>
  </si>
  <si>
    <t>Vodorovné přemístění pařezů do 1 km D do 900 mm</t>
  </si>
  <si>
    <t>-526766064</t>
  </si>
  <si>
    <t>Vodorovné přemístění větví, kmenů nebo pařezů s naložením, složením a dopravou do 1000 m pařezů kmenů, průměru přes 700 do 900 mm</t>
  </si>
  <si>
    <t>35</t>
  </si>
  <si>
    <t>162301951</t>
  </si>
  <si>
    <t>Příplatek k vodorovnému přemístění kmenů stromů listnatých D kmene do 300 mm ZKD 1 km</t>
  </si>
  <si>
    <t>1206127476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</si>
  <si>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</si>
  <si>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(93+11)*(3-1)</t>
  </si>
  <si>
    <t>36</t>
  </si>
  <si>
    <t>162301952</t>
  </si>
  <si>
    <t>Příplatek k vodorovnému přemístění kmenů stromů listnatých D kmene do 500 mm ZKD 1 km</t>
  </si>
  <si>
    <t>-1487661782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</si>
  <si>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</si>
  <si>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(60+7)*(3-1)</t>
  </si>
  <si>
    <t>37</t>
  </si>
  <si>
    <t>162301953</t>
  </si>
  <si>
    <t>Příplatek k vodorovnému přemístění kmenů stromů listnatých D kmene do 700 mm ZKD 1 km</t>
  </si>
  <si>
    <t>771306368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</si>
  <si>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</si>
  <si>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(28+3)*(3-1)</t>
  </si>
  <si>
    <t>38</t>
  </si>
  <si>
    <t>162301954</t>
  </si>
  <si>
    <t>Příplatek k vodorovnému přemístění kmenů stromů listnatých D kmene do 900 mm ZKD 1 km</t>
  </si>
  <si>
    <t>820613585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</si>
  <si>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</si>
  <si>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(1+1)*(3-1)</t>
  </si>
  <si>
    <t>39</t>
  </si>
  <si>
    <t>162301971</t>
  </si>
  <si>
    <t>Příplatek k vodorovnému přemístění pařezů D 300 mm ZKD 1 km</t>
  </si>
  <si>
    <t>1828478279</t>
  </si>
  <si>
    <t>Vodorovné přemístění větví, kmenů nebo pařezů s naložením, složením a dopravou Příplatek k cenám za každých dalších i započatých 1000 m přes 1000 m pařezů kmenů, průměru přes 100 do 300 mm</t>
  </si>
  <si>
    <t>40</t>
  </si>
  <si>
    <t>162301972</t>
  </si>
  <si>
    <t>Příplatek k vodorovnému přemístění pařezů D 500 mm ZKD 1 km</t>
  </si>
  <si>
    <t>-1146506584</t>
  </si>
  <si>
    <t>Vodorovné přemístění větví, kmenů nebo pařezů s naložením, složením a dopravou Příplatek k cenám za každých dalších i započatých 1000 m přes 1000 m pařezů kmenů, průměru přes 300 do 500 mm</t>
  </si>
  <si>
    <t>41</t>
  </si>
  <si>
    <t>162301973</t>
  </si>
  <si>
    <t>Příplatek k vodorovnému přemístění pařezů D 700 mm ZKD 1 km</t>
  </si>
  <si>
    <t>-1233382565</t>
  </si>
  <si>
    <t>Vodorovné přemístění větví, kmenů nebo pařezů s naložením, složením a dopravou Příplatek k cenám za každých dalších i započatých 1000 m přes 1000 m pařezů kmenů, průměru přes 500 do 700 mm</t>
  </si>
  <si>
    <t>42</t>
  </si>
  <si>
    <t>162301974</t>
  </si>
  <si>
    <t>Příplatek k vodorovnému přemístění pařezů D 900 mm ZKD 1 km</t>
  </si>
  <si>
    <t>-1578338135</t>
  </si>
  <si>
    <t>Vodorovné přemístění větví, kmenů nebo pařezů s naložením, složením a dopravou Příplatek k cenám za každých dalších i započatých 1000 m přes 1000 m pařezů kmenů, průměru přes 700 do 900 mm</t>
  </si>
  <si>
    <t>43</t>
  </si>
  <si>
    <t>162551107</t>
  </si>
  <si>
    <t>Vodorovné přemístění do 2500 m výkopku/sypaniny z horniny třídy těžitelnosti I, skupiny 1 až 3</t>
  </si>
  <si>
    <t>428027678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</si>
  <si>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</si>
  <si>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Vodorovný přesun na mezideponii (p.č. 1172)</t>
  </si>
  <si>
    <t xml:space="preserve">Ornice </t>
  </si>
  <si>
    <t>1093,5</t>
  </si>
  <si>
    <t>Zemina pro zpětné zásypy</t>
  </si>
  <si>
    <t>(201,5-11,25)</t>
  </si>
  <si>
    <t xml:space="preserve">Vodorovný přesun z mezideponie zpět do stavby polní cesty </t>
  </si>
  <si>
    <t>Ornice pro ozelenění</t>
  </si>
  <si>
    <t>(1200+1575+55)*0,1</t>
  </si>
  <si>
    <t>44</t>
  </si>
  <si>
    <t>162751117</t>
  </si>
  <si>
    <t>Vodorovné přemístění do 10000 m výkopku/sypaniny z horniny třídy těžitelnosti I, skupiny 1 až 3</t>
  </si>
  <si>
    <t>-973714304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</si>
  <si>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</si>
  <si>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Vodorovný přesun na skládku zeminy - Ostrava Vítkovice (vzdálenost od těžiště polní cesty 17 km)</t>
  </si>
  <si>
    <t>Odkopávky</t>
  </si>
  <si>
    <t>222,5+129</t>
  </si>
  <si>
    <t>Odpočet zpětných zásypů</t>
  </si>
  <si>
    <t>-190,25</t>
  </si>
  <si>
    <t>Materiál odtěžené stávající polní cesty km 0,300-KU</t>
  </si>
  <si>
    <t>2130</t>
  </si>
  <si>
    <t>Výkopek z rýh</t>
  </si>
  <si>
    <t>500+33,75</t>
  </si>
  <si>
    <t>45</t>
  </si>
  <si>
    <t>162751119</t>
  </si>
  <si>
    <t>Příplatek k vodorovnému přemístění výkopku/sypaniny z horniny třídy těžitelnosti I, skupiny 1 až 3 ZKD 1000 m přes 10000 m</t>
  </si>
  <si>
    <t>-34548154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</si>
  <si>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</si>
  <si>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(222,5+129)*(17-10)</t>
  </si>
  <si>
    <t>-190,25*(17-10)</t>
  </si>
  <si>
    <t>2130*(17-10)</t>
  </si>
  <si>
    <t>(500+33,75)*(17-10)</t>
  </si>
  <si>
    <t>46</t>
  </si>
  <si>
    <t>167151111</t>
  </si>
  <si>
    <t>Nakládání výkopku z hornin třídy těžitelnosti I, skupiny 1 až 3 přes 100 m3</t>
  </si>
  <si>
    <t>1134869587</t>
  </si>
  <si>
    <t>Nakládání, skládání a překládání neulehlého výkopku nebo sypaniny strojně nakládání, množství přes 100 m3, z hornin třídy těžitelnosti I, skupiny 1 až 3</t>
  </si>
  <si>
    <t>Zpětný zásyp</t>
  </si>
  <si>
    <t>201,5-11,25</t>
  </si>
  <si>
    <t>Nakládání ornice pro ozelenění zasypaného příkopu, násypů, zářezů</t>
  </si>
  <si>
    <t>Nakládání ostatního výkopku je obsaženo v položkách výkopových prací</t>
  </si>
  <si>
    <t>47</t>
  </si>
  <si>
    <t>171151103</t>
  </si>
  <si>
    <t>Uložení sypaniny z hornin soudržných do násypů zhutněných strojně</t>
  </si>
  <si>
    <t>-928884147</t>
  </si>
  <si>
    <t>Uložení sypanin do násypů strojně s rozprostřením sypaniny ve vrstvách a s hrubým urovnáním zhutněných z hornin soudržných jakékoliv třídy těžitelnosti</t>
  </si>
  <si>
    <t>Urovnání 0,5 m za krajnici do hl. 0,4 m - 1,44 m3</t>
  </si>
  <si>
    <t>10 x sjezd</t>
  </si>
  <si>
    <t>10*1,44</t>
  </si>
  <si>
    <t>48</t>
  </si>
  <si>
    <t>171201201</t>
  </si>
  <si>
    <t>Uložení sypaniny na skládky nebo meziskládky</t>
  </si>
  <si>
    <t>-430613124</t>
  </si>
  <si>
    <t>Uložení sypaniny na skládky nebo meziskládky bez hutnění s upravením uložené sypaniny do předepsaného tvaru</t>
  </si>
  <si>
    <t>Uložení na skládku Ostrava Vítkovice</t>
  </si>
  <si>
    <t>Odpočet zpětých zásypů</t>
  </si>
  <si>
    <t xml:space="preserve">Uložení na mezideponii </t>
  </si>
  <si>
    <t>49</t>
  </si>
  <si>
    <t>171201221</t>
  </si>
  <si>
    <t>Poplatek za uložení na skládce (skládkovné) zeminy a kamení kód odpadu 17 05 04</t>
  </si>
  <si>
    <t>t</t>
  </si>
  <si>
    <t>1808600149</t>
  </si>
  <si>
    <t>Poplatek za uložení stavebního odpadu na skládce (skládkovné) zeminy a kamení zatříděného do Katalogu odpadů pod kódem 17 05 04</t>
  </si>
  <si>
    <t>Poplatek za skládku zeminy - Ostrava Vítkovice</t>
  </si>
  <si>
    <t>(222,5+129)*1,8</t>
  </si>
  <si>
    <t>-190,25*1,8</t>
  </si>
  <si>
    <t>2130*1,8</t>
  </si>
  <si>
    <t>(500+33,75)*1,8</t>
  </si>
  <si>
    <t>50</t>
  </si>
  <si>
    <t>174101101</t>
  </si>
  <si>
    <t>Zásyp jam, šachet rýh nebo kolem objektů sypaninou se zhutněním</t>
  </si>
  <si>
    <t>-245170395</t>
  </si>
  <si>
    <t>Zásyp sypaninou z jakékoliv horniny strojně s uložením výkopku ve vrstvách se zhutněním jam, šachet, rýh nebo kolem objektů v těchto vykopávkách</t>
  </si>
  <si>
    <t>Výkresy č. D.1.2, D.1.3., D.1.4., D.1.5., D.1.6., D.1.7., D.1.8., TZ</t>
  </si>
  <si>
    <t>Zpětný zásyp po odkopu na pláň - výpočet z příčných řezů</t>
  </si>
  <si>
    <t>100</t>
  </si>
  <si>
    <t>Trubní propustek TP24 - štěrkový přechodový klín</t>
  </si>
  <si>
    <t>0,75*(7,5+7,5)</t>
  </si>
  <si>
    <t>Zasypání zasakovacích jímek</t>
  </si>
  <si>
    <t>3*1,5*3*0,5</t>
  </si>
  <si>
    <t>Zasypání stávajícího levostranného příkopu</t>
  </si>
  <si>
    <t>190-1200*0,1</t>
  </si>
  <si>
    <t>Zásyp po vybouraných propustcích</t>
  </si>
  <si>
    <t>4,0+2,0+5,0+2,5</t>
  </si>
  <si>
    <t>51</t>
  </si>
  <si>
    <t>M</t>
  </si>
  <si>
    <t>583439590</t>
  </si>
  <si>
    <t>kamenivo drcené hrubé frakce 32/63</t>
  </si>
  <si>
    <t>-261994083</t>
  </si>
  <si>
    <t>0,75*(7,5+7,5)*1,85</t>
  </si>
  <si>
    <t>Urovnání 0,5 m za krajnici do hl. 0,4 m - 1,44 m3 - 10 x sjezd</t>
  </si>
  <si>
    <t>10*1,44*1,85</t>
  </si>
  <si>
    <t>52</t>
  </si>
  <si>
    <t>181102302</t>
  </si>
  <si>
    <t>Úprava pláně pro silnice a dálnice v zářezech se zhutněním</t>
  </si>
  <si>
    <t>-857710538</t>
  </si>
  <si>
    <t>Úprava pláně na stavbách silnic a dálnic strojně v zářezech mimo skalních se zhutněním</t>
  </si>
  <si>
    <t>Úprava pláně - InR 8970 m2</t>
  </si>
  <si>
    <t>8970</t>
  </si>
  <si>
    <t>Sjezdy a rozšíření</t>
  </si>
  <si>
    <t>km 0,301 50</t>
  </si>
  <si>
    <t>km 0,425 00 C112 vlevo</t>
  </si>
  <si>
    <t>km 0,518 00 C37 vlevo</t>
  </si>
  <si>
    <t>95</t>
  </si>
  <si>
    <t>km 0,802 00 C36a vlevo</t>
  </si>
  <si>
    <t>km 0,973 00 C38 vpravo</t>
  </si>
  <si>
    <t>5,5</t>
  </si>
  <si>
    <t>km 1,120 00 C35 vlevo</t>
  </si>
  <si>
    <t>km 1,198 00 C119 vpravo</t>
  </si>
  <si>
    <t>km 1,453 00 C34a vlevo</t>
  </si>
  <si>
    <t>km 1,455 00 C33b vpravo</t>
  </si>
  <si>
    <t>23,5</t>
  </si>
  <si>
    <t>km 1,691 00 HS28 vpravo</t>
  </si>
  <si>
    <t>32,5</t>
  </si>
  <si>
    <t>km 1,808 00 HS27 vlevo</t>
  </si>
  <si>
    <t>10,5</t>
  </si>
  <si>
    <t>53</t>
  </si>
  <si>
    <t>181151311</t>
  </si>
  <si>
    <t>Plošná úprava terénu přes 500 m2 zemina skupiny 1 až 4 nerovnosti do 100 mm v rovinně a svahu do 1:5</t>
  </si>
  <si>
    <t>-791328709</t>
  </si>
  <si>
    <t>Plošná úprava terénu v zemině skupiny 1 až 4 s urovnáním povrchu bez doplnění ornice souvislé plochy přes 500 m2 při nerovnostech terénu přes 50 do 100 mm v rovině nebo na svahu do 1:5</t>
  </si>
  <si>
    <t>Plocha pro založení trávníku</t>
  </si>
  <si>
    <t>54</t>
  </si>
  <si>
    <t>181301111</t>
  </si>
  <si>
    <t>Rozprostření ornice tl vrstvy do 200 mm pl přes 500 m2 v rovině nebo ve svahu do 1:5 strojně</t>
  </si>
  <si>
    <t>-1159189106</t>
  </si>
  <si>
    <t>Rozprostření a urovnání ornice v rovině nebo ve svahu sklonu do 1:5 strojně při souvislé ploše přes 500 m2, tl. vrstvy do 200 mm</t>
  </si>
  <si>
    <t>Rozprostření ornice na zasypávaný příkop</t>
  </si>
  <si>
    <t>1200</t>
  </si>
  <si>
    <t>55</t>
  </si>
  <si>
    <t>181451121</t>
  </si>
  <si>
    <t>Založení lučního trávníku výsevem plochy přes 1000 m2 v rovině a ve svahu do 1:5</t>
  </si>
  <si>
    <t>1851437037</t>
  </si>
  <si>
    <t>Založení trávníku na půdě předem připravené plochy přes 1000 m2 výsevem včetně utažení lučního v rovině nebo na svahu do 1:5</t>
  </si>
  <si>
    <t>Krajnice</t>
  </si>
  <si>
    <t>2*1650*0,25</t>
  </si>
  <si>
    <t>56</t>
  </si>
  <si>
    <t>00572472</t>
  </si>
  <si>
    <t>osivo směs travní krajinná-rovinná</t>
  </si>
  <si>
    <t>kg</t>
  </si>
  <si>
    <t>347673981</t>
  </si>
  <si>
    <t>6425*0,015 'Přepočtené koeficientem množství</t>
  </si>
  <si>
    <t>57</t>
  </si>
  <si>
    <t>181451123</t>
  </si>
  <si>
    <t>Založení lučního trávníku výsevem plochy přes 1000 m2 ve svahu do 1:1</t>
  </si>
  <si>
    <t>-494560324</t>
  </si>
  <si>
    <t>Založení trávníku na půdě předem připravené plochy přes 1000 m2 výsevem včetně utažení lučního na svahu přes 1:2 do 1:1</t>
  </si>
  <si>
    <t>1575+55</t>
  </si>
  <si>
    <t>58</t>
  </si>
  <si>
    <t>00572474</t>
  </si>
  <si>
    <t>osivo směs travní krajinná-svahová</t>
  </si>
  <si>
    <t>1992104175</t>
  </si>
  <si>
    <t>1630*0,015 'Přepočtené koeficientem množství</t>
  </si>
  <si>
    <t>59</t>
  </si>
  <si>
    <t>182151111</t>
  </si>
  <si>
    <t>Svahování v zářezech v hornině třídy těžitelnosti I, skupiny 1 až 3 strojně</t>
  </si>
  <si>
    <t>1934473047</t>
  </si>
  <si>
    <t>Svahování trvalých svahů do projektovaných profilů strojně s potřebným přemístěním výkopku při svahování v zářezech v hornině třídy těžitelnosti I, skupiny 1 až 3</t>
  </si>
  <si>
    <t>60</t>
  </si>
  <si>
    <t>182201101</t>
  </si>
  <si>
    <t>Svahování násypů strojně</t>
  </si>
  <si>
    <t>2134808610</t>
  </si>
  <si>
    <t>Svahování trvalých svahů do projektovaných profilů strojně s potřebným přemístěním výkopku při svahování násypů v jakékoliv hornině</t>
  </si>
  <si>
    <t>1575</t>
  </si>
  <si>
    <t>61</t>
  </si>
  <si>
    <t>182301131</t>
  </si>
  <si>
    <t>Rozprostření ornice pl přes 500 m2 ve svahu nad 1:5 tl vrstvy do 200 mm strojně</t>
  </si>
  <si>
    <t>1499953652</t>
  </si>
  <si>
    <t>Rozprostření a urovnání ornice ve svahu sklonu přes 1:5 strojně při souvislé ploše přes 500 m2, tl. vrstvy do 200 mm</t>
  </si>
  <si>
    <t>62</t>
  </si>
  <si>
    <t>183117213</t>
  </si>
  <si>
    <t>Hloubení rýh v kořenové zóně stromu ručně šířky do 0,3 m hloubky do 0,6 m v rovině nebo svahu do 1:5</t>
  </si>
  <si>
    <t>m</t>
  </si>
  <si>
    <t>84856334</t>
  </si>
  <si>
    <t>Hloubení rýhy v kořenové zóně stromu v zemině tř. 1 až 4 šíře do 300 mm ručně, s přerušením kořenů do 30 mm v rovině nebo na svahu do 1:5, hloubky přes 400 do 600 mm</t>
  </si>
  <si>
    <t>Ruční odkop v kořenové zóně stromů</t>
  </si>
  <si>
    <t>km 0,498 - 0,530</t>
  </si>
  <si>
    <t>530-498</t>
  </si>
  <si>
    <t>63</t>
  </si>
  <si>
    <t>183117215</t>
  </si>
  <si>
    <t>Hloubení rýh v kořenové zóně stromu ručně šířky do 0,3 m hloubky do 1 m v rovině nebo svahu do 1:5</t>
  </si>
  <si>
    <t>-1819323667</t>
  </si>
  <si>
    <t>Hloubení rýhy v kořenové zóně stromu v zemině tř. 1 až 4 šíře do 300 mm ručně, s přerušením kořenů do 30 mm v rovině nebo na svahu do 1:5, hloubky přes 800 do 1000 mm</t>
  </si>
  <si>
    <t>km 0,590 - 0,600</t>
  </si>
  <si>
    <t>600-590</t>
  </si>
  <si>
    <t>km 0,625 - 0,645</t>
  </si>
  <si>
    <t>645-625</t>
  </si>
  <si>
    <t>km 0,650-0,660</t>
  </si>
  <si>
    <t>660-650</t>
  </si>
  <si>
    <t>km 1,555-1,565</t>
  </si>
  <si>
    <t>1565-1555</t>
  </si>
  <si>
    <t>64</t>
  </si>
  <si>
    <t>183403115</t>
  </si>
  <si>
    <t>Obdělání půdy kultivátorováním ve svahu do 1:2</t>
  </si>
  <si>
    <t>-978102736</t>
  </si>
  <si>
    <t>Obdělání půdy kultivátorováním na svahu přes 1:5 do 1:2</t>
  </si>
  <si>
    <t>65</t>
  </si>
  <si>
    <t>183403161</t>
  </si>
  <si>
    <t>Obdělání půdy válením v rovině a svahu do 1:5</t>
  </si>
  <si>
    <t>-651126376</t>
  </si>
  <si>
    <t>Obdělání půdy válením v rovině nebo na svahu do 1:5</t>
  </si>
  <si>
    <t>66</t>
  </si>
  <si>
    <t>183551513</t>
  </si>
  <si>
    <t>Úprava půdy kombinátorem do 0,15 m ploch do 5 ha sklonu do 5</t>
  </si>
  <si>
    <t>ha</t>
  </si>
  <si>
    <t>648432409</t>
  </si>
  <si>
    <t>Úprava zemědělské půdy - orba kombinátorem, hl. do 0,15 m, na ploše jednotlivě do 5 ha, o sklonu do 5°</t>
  </si>
  <si>
    <t>(14350-8750)/10000</t>
  </si>
  <si>
    <t>67</t>
  </si>
  <si>
    <t>184802111</t>
  </si>
  <si>
    <t>Chemické odplevelení před založením kultury nad 20 m2 postřikem na široko v rovině a svahu do 1:5</t>
  </si>
  <si>
    <t>339394732</t>
  </si>
  <si>
    <t>Chemické odplevelení půdy před založením kultury, trávníku nebo zpevněných ploch o výměře jednotlivě přes 20 m2 v rovině nebo na svahu do 1:5 postřikem na široko</t>
  </si>
  <si>
    <t>Plocha parcely mínus plocha stávající cesty v km 0,300-KU</t>
  </si>
  <si>
    <t>68</t>
  </si>
  <si>
    <t>25234001</t>
  </si>
  <si>
    <t>herbicid totální systémový neselektivní</t>
  </si>
  <si>
    <t>litr</t>
  </si>
  <si>
    <t>-29386070</t>
  </si>
  <si>
    <t>(14350-5325)/10000*5</t>
  </si>
  <si>
    <t>Zaokrouhlení na litry</t>
  </si>
  <si>
    <t>0,487</t>
  </si>
  <si>
    <t>Zakládání</t>
  </si>
  <si>
    <t>69</t>
  </si>
  <si>
    <t>212755214</t>
  </si>
  <si>
    <t>Trativody z drenážních trubek plastových flexibilních D 100 mm bez lože</t>
  </si>
  <si>
    <t>323247645</t>
  </si>
  <si>
    <t>Trativody bez lože z drenážních trubek plastových flexibilních D 100 mm</t>
  </si>
  <si>
    <t>Délka podélného drénu ve skutečnosti 1645 m, napojení dp ZJ 2 x 7 m, napojení do čela propustku TP24 11m</t>
  </si>
  <si>
    <t>1645+2*7+11</t>
  </si>
  <si>
    <t>70</t>
  </si>
  <si>
    <t>214500311</t>
  </si>
  <si>
    <t>Zřízení výplně rýh s drenážním potrubím do DN 200 štěrkopískem v do 850 mm</t>
  </si>
  <si>
    <t>-150069925</t>
  </si>
  <si>
    <t>Zřízení výplně rýhy s drenážním potrubím z trub DN do 200 štěrkem, pískem nebo štěrkopískem, výšky přes 550 do 850 mm</t>
  </si>
  <si>
    <t>71</t>
  </si>
  <si>
    <t>58343872</t>
  </si>
  <si>
    <t>kamenivo drcené hrubé frakce 8/16</t>
  </si>
  <si>
    <t>-254487628</t>
  </si>
  <si>
    <t>Objem podélné drenáže InR - 500 m3, napojení do ZJ 2 x 7 m, napojení do čela propustku TP 24 11m</t>
  </si>
  <si>
    <t>(500+2*7*0,5*0,6+11*0,5*0,6)*1,85</t>
  </si>
  <si>
    <t>Svislé a kompletní konstrukce</t>
  </si>
  <si>
    <t>72</t>
  </si>
  <si>
    <t>321311116</t>
  </si>
  <si>
    <t>Konstrukce vodních staveb z betonu prostého mrazuvzdorného tř. C 30/37</t>
  </si>
  <si>
    <t>-966789231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</si>
  <si>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</si>
  <si>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Výkresy č. D.1.2, D.1.3., D.1.4., D.1.5., D.1.6., TZ</t>
  </si>
  <si>
    <t>Trubní propustek TP24 - základové prahy</t>
  </si>
  <si>
    <t>vtok</t>
  </si>
  <si>
    <t>2,7*0,8+0,8*0,8</t>
  </si>
  <si>
    <t>výtok</t>
  </si>
  <si>
    <t>(0,9+0,3+0,6)*0,8</t>
  </si>
  <si>
    <t>73</t>
  </si>
  <si>
    <t>321321116</t>
  </si>
  <si>
    <t>Konstrukce vodních staveb ze ŽB mrazuvzdorného tř. C 30/37</t>
  </si>
  <si>
    <t>1851401671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</si>
  <si>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</si>
  <si>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Trubní propustek TP24 - čela propustku</t>
  </si>
  <si>
    <t>5.75*0.6-0.6*3.14*0.4*0.4</t>
  </si>
  <si>
    <t>9.75*0.6-0.6*3.14*0.4*0.4</t>
  </si>
  <si>
    <t>74</t>
  </si>
  <si>
    <t>321351010</t>
  </si>
  <si>
    <t>Bednění konstrukcí vodních staveb rovinné - zřízení</t>
  </si>
  <si>
    <t>-1277057561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</si>
  <si>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</si>
  <si>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5.75*2-3.14*0.4*0.4+2.016*0.6+1.798*0.6</t>
  </si>
  <si>
    <t>9.75*2-3.14*0.4*0.4+1.948*0.6+2.353*0.6</t>
  </si>
  <si>
    <t>75</t>
  </si>
  <si>
    <t>321352010</t>
  </si>
  <si>
    <t>Bednění konstrukcí vodních staveb rovinné - odstranění</t>
  </si>
  <si>
    <t>582513911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</si>
  <si>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</si>
  <si>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76</t>
  </si>
  <si>
    <t>321368211</t>
  </si>
  <si>
    <t>Výztuž železobetonových konstrukcí vodních staveb ze svařovaných sítí</t>
  </si>
  <si>
    <t>1444673516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</si>
  <si>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</si>
  <si>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Trubní propustek TP24 - čela propustku, kari síť 8 x 150 x 150 mm (5,398 kg/m2)</t>
  </si>
  <si>
    <t>(5.25*2+(2.9+1.91+2.91+1.7)*0.5)*5.398*0.001*1,15</t>
  </si>
  <si>
    <t>(9.1*2+(4.4+2.25+4.45+1.86)*0.5)*5.398*0.001*1,15</t>
  </si>
  <si>
    <t>Vodorovné konstrukce</t>
  </si>
  <si>
    <t>77</t>
  </si>
  <si>
    <t>451313511</t>
  </si>
  <si>
    <t>Podkladní vrstva z betonu prostého se zvýšenými nároky na prostředí pod dlažbu tl do 100 mm</t>
  </si>
  <si>
    <t>1152758110</t>
  </si>
  <si>
    <t>Podkladní vrstva z betonu prostého pod dlažbu se zvýšenými nároky na prostředí tl. do 100 mm</t>
  </si>
  <si>
    <t>Trubní propustek TP24</t>
  </si>
  <si>
    <t>2,36+2,65+1,2</t>
  </si>
  <si>
    <t>0,4+1,2+0,8</t>
  </si>
  <si>
    <t>78</t>
  </si>
  <si>
    <t>451315136</t>
  </si>
  <si>
    <t>Podkladní nebo výplňová vrstva z betonu C 20/25 tl do 200 mm</t>
  </si>
  <si>
    <t>-843143079</t>
  </si>
  <si>
    <t>Podkladní a výplňové vrstvy z betonu prostého tloušťky do 200 mm, z betonu C 20/25</t>
  </si>
  <si>
    <t>Nadbetonování nad trubním propustkem TP24</t>
  </si>
  <si>
    <t>8,5</t>
  </si>
  <si>
    <t>79</t>
  </si>
  <si>
    <t>457531112</t>
  </si>
  <si>
    <t>Filtrační vrstvy z hrubého drceného kameniva bez zhutnění frakce od 16 až 63 do 32 až 63 mm</t>
  </si>
  <si>
    <t>596892957</t>
  </si>
  <si>
    <t>Filtrační vrstvy jakékoliv tloušťky a sklonu z hrubého drceného kameniva bez zhutnění, frakce od 16-63 do 32-63 mm</t>
  </si>
  <si>
    <t>Zasakovací jímky, km 0,965 00, km 1,393 00, km 1,588 00 - výplň</t>
  </si>
  <si>
    <t>3*1,5*3*2,0</t>
  </si>
  <si>
    <t>80</t>
  </si>
  <si>
    <t>462511270</t>
  </si>
  <si>
    <t>Zához z lomového kamene bez proštěrkování z terénu hmotnost do 200 kg</t>
  </si>
  <si>
    <t>572290504</t>
  </si>
  <si>
    <t>Zához z lomového kamene neupraveného záhozového bez proštěrkování z terénu, hmotnosti jednotlivých kamenů do 200 kg</t>
  </si>
  <si>
    <t>10*0,25</t>
  </si>
  <si>
    <t>81</t>
  </si>
  <si>
    <t>465513227</t>
  </si>
  <si>
    <t>Dlažba z lomového kamene na cementovou maltu s vyspárováním tl 250 mm pro hráze</t>
  </si>
  <si>
    <t>2067423711</t>
  </si>
  <si>
    <t>Dlažba z lomového kamene lomařsky upraveného na cementovou maltu, s vyspárováním cementovou maltou, tl. kamene 250 mm</t>
  </si>
  <si>
    <t>Komunikace pozemní</t>
  </si>
  <si>
    <t>82</t>
  </si>
  <si>
    <t>561081131</t>
  </si>
  <si>
    <t>Zřízení podkladu ze zeminy upravené vápnem, cementem, směsnými pojivy tl 500 mm plochy přes 5000 m2</t>
  </si>
  <si>
    <t>1197165243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</si>
  <si>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450 do 500 mm</t>
  </si>
  <si>
    <t>Stabilizace podloží vápnem do hl. 500 mm</t>
  </si>
  <si>
    <t xml:space="preserve">Plocha stabilizace InR - 8150 m2 </t>
  </si>
  <si>
    <t>8150</t>
  </si>
  <si>
    <t>83</t>
  </si>
  <si>
    <t>58530170</t>
  </si>
  <si>
    <t>vápno nehašené CL 90-Q pro úpravu zemin standardní</t>
  </si>
  <si>
    <t>939936564</t>
  </si>
  <si>
    <t>Stabilizace podloží vápnem do hl. 500 mm - dodávka stabilizační směsi</t>
  </si>
  <si>
    <t>3 % z objemové hmotnosti zhutněné zeminy (objemová hmotnost 1750 kg/m3), ztratné 1%</t>
  </si>
  <si>
    <t>8512*0,5 = 4256 m3</t>
  </si>
  <si>
    <t>4256*1750 = 7448000 kg = 7448 t</t>
  </si>
  <si>
    <t xml:space="preserve">7448*0,03*1,01 </t>
  </si>
  <si>
    <t>84</t>
  </si>
  <si>
    <t>564752113</t>
  </si>
  <si>
    <t>Podklad z vibrovaného štěrku VŠ tl 170 mm</t>
  </si>
  <si>
    <t>1960177263</t>
  </si>
  <si>
    <t>Podklad nebo kryt z vibrovaného štěrku VŠ s rozprostřením, vlhčením a zhutněním, po zhutnění tl. 170 mm</t>
  </si>
  <si>
    <t>InR 8060 m2</t>
  </si>
  <si>
    <t>8060</t>
  </si>
  <si>
    <t>85</t>
  </si>
  <si>
    <t>564831111</t>
  </si>
  <si>
    <t>Podklad ze štěrkodrtě ŠD tl 100 mm</t>
  </si>
  <si>
    <t>2118738839</t>
  </si>
  <si>
    <t>Podklad ze štěrkodrti ŠD s rozprostřením a zhutněním, po zhutnění tl. 100 mm</t>
  </si>
  <si>
    <t>0,8*3,2+0,8*4,7</t>
  </si>
  <si>
    <t>86</t>
  </si>
  <si>
    <t>564861111</t>
  </si>
  <si>
    <t>Podklad ze štěrkodrtě ŠD tl 200 mm</t>
  </si>
  <si>
    <t>-1569894106</t>
  </si>
  <si>
    <t>Podklad ze štěrkodrti ŠD s rozprostřením a zhutněním, po zhutnění tl. 200 mm</t>
  </si>
  <si>
    <t>InR 8620 m2</t>
  </si>
  <si>
    <t>8620</t>
  </si>
  <si>
    <t>87</t>
  </si>
  <si>
    <t>565155121</t>
  </si>
  <si>
    <t>Asfaltový beton vrstva podkladní ACP 16 (obalované kamenivo OKS) tl 70 mm š přes 3 m</t>
  </si>
  <si>
    <t>441679287</t>
  </si>
  <si>
    <t>Asfaltový beton vrstva podkladní ACP 16 (obalované kamenivo střednězrnné - OKS) s rozprostřením a zhutněním v pruhu šířky přes 3 m, po zhutnění tl. 70 mm</t>
  </si>
  <si>
    <t>InR 6940 m2</t>
  </si>
  <si>
    <t>6940</t>
  </si>
  <si>
    <t>88</t>
  </si>
  <si>
    <t>569831112</t>
  </si>
  <si>
    <t>Zpevnění krajnic štěrkodrtí tl 110 mm</t>
  </si>
  <si>
    <t>253359867</t>
  </si>
  <si>
    <t>Zpevnění krajnic nebo komunikací pro pěší s rozprostřením a zhutněním, po zhutnění štěrkodrtí tl. 110 mm</t>
  </si>
  <si>
    <t>89</t>
  </si>
  <si>
    <t>573211112</t>
  </si>
  <si>
    <t>Postřik živičný spojovací z asfaltu v množství 0,70 kg/m2</t>
  </si>
  <si>
    <t>-454412974</t>
  </si>
  <si>
    <t>Postřik spojovací PS bez posypu kamenivem z asfaltu silničního, v množství 0,70 kg/m2</t>
  </si>
  <si>
    <t>Mezi vrstvami ACO 11 a ACP 16+, InR 7760 m2</t>
  </si>
  <si>
    <t>Sjezdy a rozšíření 362 m2</t>
  </si>
  <si>
    <t>7760+362</t>
  </si>
  <si>
    <t>Mezi vrstvami ACP 16+ a VŠ, InR 7810 m2</t>
  </si>
  <si>
    <t>7810+362</t>
  </si>
  <si>
    <t>90</t>
  </si>
  <si>
    <t>577134121</t>
  </si>
  <si>
    <t>Asfaltový beton vrstva obrusná ACO 11 (ABS) tř. I tl 40 mm š přes 3 m z nemodifikovaného asfaltu</t>
  </si>
  <si>
    <t>1803961907</t>
  </si>
  <si>
    <t>Asfaltový beton vrstva obrusná ACO 11 (ABS) s rozprostřením a se zhutněním z nemodifikovaného asfaltu v pruhu šířky přes 3 m tř. I, po zhutnění tl. 40 mm</t>
  </si>
  <si>
    <t>InR 7680 m2</t>
  </si>
  <si>
    <t>7680</t>
  </si>
  <si>
    <t>91</t>
  </si>
  <si>
    <t>599141111</t>
  </si>
  <si>
    <t>Vyplnění spár mezi silničními dílci živičnou zálivkou</t>
  </si>
  <si>
    <t>-1457925091</t>
  </si>
  <si>
    <t>Vyplnění spár mezi silničními dílci jakékoliv tloušťky živičnou zálivkou</t>
  </si>
  <si>
    <t>Výkresy č. D.1.2, TZ</t>
  </si>
  <si>
    <t>ZU</t>
  </si>
  <si>
    <t>3,2</t>
  </si>
  <si>
    <t>Trubní vedení</t>
  </si>
  <si>
    <t>92</t>
  </si>
  <si>
    <t>899331111</t>
  </si>
  <si>
    <t>Výšková úprava uličního vstupu nebo vpusti do 200 mm zvýšením poklopu</t>
  </si>
  <si>
    <t>-2089960176</t>
  </si>
  <si>
    <t>Zvednutí poklopů kanalizace ZU - km 0,300</t>
  </si>
  <si>
    <t>93</t>
  </si>
  <si>
    <t>899431111</t>
  </si>
  <si>
    <t>Výšková úprava uličního vstupu nebo vpusti do 200 mm zvýšením krycího hrnce, šoupěte nebo hydrantu</t>
  </si>
  <si>
    <t>1096226523</t>
  </si>
  <si>
    <t>Výšková úprava uličního vstupu nebo vpusti do 200 mm zvýšením krycího hrnce, šoupěte nebo hydrantu bez úpravy armatur</t>
  </si>
  <si>
    <t>Zvednutí poklopů vody ZU - km 0,300</t>
  </si>
  <si>
    <t>94</t>
  </si>
  <si>
    <t>899621111</t>
  </si>
  <si>
    <t>Obetonování drenážního potrubí betonem tř. C12/15 do 150 mm trub DN 100</t>
  </si>
  <si>
    <t>-29899936</t>
  </si>
  <si>
    <t>Obetonování drenážního potrubí prostým betonem tl. obetonování do 150 mm, trub DN do 100</t>
  </si>
  <si>
    <t>Obetonování podélného drénu</t>
  </si>
  <si>
    <t>km 0,301 00</t>
  </si>
  <si>
    <t>km 0,425 00</t>
  </si>
  <si>
    <t>km 0,518 00</t>
  </si>
  <si>
    <t>km 0,802 00</t>
  </si>
  <si>
    <t>km 1,120 00</t>
  </si>
  <si>
    <t>km 1,453 00</t>
  </si>
  <si>
    <t>km 1,808 00</t>
  </si>
  <si>
    <t>Obeotnování příčného drénu</t>
  </si>
  <si>
    <t>km 1,393 00</t>
  </si>
  <si>
    <t>km 1,588 00</t>
  </si>
  <si>
    <t>Ostatní konstrukce a práce, bourání</t>
  </si>
  <si>
    <t>919521015</t>
  </si>
  <si>
    <t>Zřízení propustků z trub betonových DN 600</t>
  </si>
  <si>
    <t>-257154082</t>
  </si>
  <si>
    <t>Zřízení propustků a hospodářských přejezdů z trub betonových a železobetonových do DN 600</t>
  </si>
  <si>
    <t>9,163</t>
  </si>
  <si>
    <t>96</t>
  </si>
  <si>
    <t>PFG.71002411</t>
  </si>
  <si>
    <t>trouba hrdlová přímá železobetonová s integrovaným těsněním TZH-Q 600/2500 60x250x10cm</t>
  </si>
  <si>
    <t>-1847477980</t>
  </si>
  <si>
    <t>97</t>
  </si>
  <si>
    <t>PFB.1020303</t>
  </si>
  <si>
    <t>Trouba hrdlová betonová TZH-Q 60/200 PR</t>
  </si>
  <si>
    <t>-707878013</t>
  </si>
  <si>
    <t>P</t>
  </si>
  <si>
    <t>Poznámka k položce:_x000D_
600/2000</t>
  </si>
  <si>
    <t>98</t>
  </si>
  <si>
    <t>919726121</t>
  </si>
  <si>
    <t>Geotextilie pro ochranu, separaci a filtraci netkaná měrná hmotnost do 200 g/m2</t>
  </si>
  <si>
    <t>-1887516047</t>
  </si>
  <si>
    <t>Geotextilie netkaná pro ochranu, separaci nebo filtraci měrná hmotnost do 200 g/m2</t>
  </si>
  <si>
    <t xml:space="preserve">Zasakovací jímky, km 0,965 00, km 1,393 00, km 1,588 00 </t>
  </si>
  <si>
    <t>3*(1,5*2+1,5*3+3*2)*2</t>
  </si>
  <si>
    <t>99</t>
  </si>
  <si>
    <t>919735113</t>
  </si>
  <si>
    <t>Řezání stávajícího živičného krytu hl do 150 mm</t>
  </si>
  <si>
    <t>-742299041</t>
  </si>
  <si>
    <t>Řezání stávajícího živičného krytu nebo podkladu hloubky přes 100 do 150 mm</t>
  </si>
  <si>
    <t>938908411</t>
  </si>
  <si>
    <t>Čištění vozovek splachováním vodou</t>
  </si>
  <si>
    <t>-26083876</t>
  </si>
  <si>
    <t>Čištění vozovek splachováním vodou povrchu podkladu nebo krytu živičného, betonového nebo dlážděného</t>
  </si>
  <si>
    <t>Čištění stávající komunikace po výjezdu techniky na ZU</t>
  </si>
  <si>
    <t>50*3,5</t>
  </si>
  <si>
    <t>101</t>
  </si>
  <si>
    <t>938909311.1</t>
  </si>
  <si>
    <t>Čištění vozovek metením strojně podkladu nebo krytu betonového nebo živičného</t>
  </si>
  <si>
    <t>190949608</t>
  </si>
  <si>
    <t>Čištění vozovek metením bláta, prachu nebo hlinitého nánosu s odklizením na hromady na vzdálenost do 20 m nebo naložením na dopravní prostředek strojně povrchu podkladu nebo krytu betonového nebo živičného</t>
  </si>
  <si>
    <t>Čištění stávající komunikace v trase ZU-0,300 00 před provedením spojovacího postřiku PSEK</t>
  </si>
  <si>
    <t>940</t>
  </si>
  <si>
    <t>102</t>
  </si>
  <si>
    <t>966008111</t>
  </si>
  <si>
    <t>Bourání trubního propustku do DN 300</t>
  </si>
  <si>
    <t>1964820288</t>
  </si>
  <si>
    <t>Bourání trubního propustku s odklizením a uložením vybouraného materiálu na skládku na vzdálenost do 3 m nebo s naložením na dopravní prostředek z trub DN do 300 mm</t>
  </si>
  <si>
    <t>12.1</t>
  </si>
  <si>
    <t>103</t>
  </si>
  <si>
    <t>966008112</t>
  </si>
  <si>
    <t>Bourání trubního propustku do DN 500</t>
  </si>
  <si>
    <t>499620507</t>
  </si>
  <si>
    <t>Bourání trubního propustku s odklizením a uložením vybouraného materiálu na skládku na vzdálenost do 3 m nebo s naložením na dopravní prostředek z trub DN přes 300 do 500 mm</t>
  </si>
  <si>
    <t>TP24 DN400 km 0,304 00</t>
  </si>
  <si>
    <t>10.1</t>
  </si>
  <si>
    <t>10.2</t>
  </si>
  <si>
    <t>11.3</t>
  </si>
  <si>
    <t>104</t>
  </si>
  <si>
    <t>977311113</t>
  </si>
  <si>
    <t>Řezání stávajících betonových mazanin nevyztužených hl do 150 mm</t>
  </si>
  <si>
    <t>702836737</t>
  </si>
  <si>
    <t>Řezání stávajících betonových mazanin bez vyztužení hloubky přes 100 do 150 mm</t>
  </si>
  <si>
    <t>Trubní propustek TP24 - šikmé seříznutí</t>
  </si>
  <si>
    <t>3+2,75</t>
  </si>
  <si>
    <t>997</t>
  </si>
  <si>
    <t>Přesun sutě</t>
  </si>
  <si>
    <t>105</t>
  </si>
  <si>
    <t>997002511</t>
  </si>
  <si>
    <t>Vodorovné přemístění suti a vybouraných hmot bez naložení ale se složením a urovnáním do 1 km</t>
  </si>
  <si>
    <t>-965780266</t>
  </si>
  <si>
    <t>Vodorovné přemístění suti a vybouraných hmot bez naložení, se složením a hrubým urovnáním na vzdálenost do 1 km</t>
  </si>
  <si>
    <t>Vodorovné přemístění vybouraných hmot na místo drcení a do konstrukce polní cesty</t>
  </si>
  <si>
    <t>Bourání trubního propustku DN300</t>
  </si>
  <si>
    <t>9,111*2</t>
  </si>
  <si>
    <t>Bourání trubního propustku DN500</t>
  </si>
  <si>
    <t>35,868*2</t>
  </si>
  <si>
    <t>Bourání čel propustků</t>
  </si>
  <si>
    <t>4,838*2*2</t>
  </si>
  <si>
    <t>106</t>
  </si>
  <si>
    <t>997002611</t>
  </si>
  <si>
    <t>Nakládání suti a vybouraných hmot</t>
  </si>
  <si>
    <t>1179147718</t>
  </si>
  <si>
    <t>Nakládání suti a vybouraných hmot na dopravní prostředek pro vodorovné přemístění</t>
  </si>
  <si>
    <t>Nakládání vybouraných hmot pro uložení do konstrukce polní cesty</t>
  </si>
  <si>
    <t>107</t>
  </si>
  <si>
    <t>997006006</t>
  </si>
  <si>
    <t>Drcení stavebního odpadu ze zdiva z betonu prostého s dopravou do 100 m a naložením</t>
  </si>
  <si>
    <t>-642838844</t>
  </si>
  <si>
    <t>Úprava stavebního odpadu drcení s dopravou na vzdálenost do 100 m a naložením do drtícího zařízení ze zdiva betonového</t>
  </si>
  <si>
    <t>Drcení vybouraných hmot pro uložení do konstrukce polní cesty</t>
  </si>
  <si>
    <t>9,111</t>
  </si>
  <si>
    <t>35,868</t>
  </si>
  <si>
    <t>4,838*2</t>
  </si>
  <si>
    <t>998</t>
  </si>
  <si>
    <t>Přesun hmot</t>
  </si>
  <si>
    <t>108</t>
  </si>
  <si>
    <t>998225111</t>
  </si>
  <si>
    <t>Přesun hmot pro pozemní komunikace s krytem z kamene, monolitickým betonovým nebo živičným</t>
  </si>
  <si>
    <t>653185494</t>
  </si>
  <si>
    <t>Přesun hmot pro komunikace s krytem z kameniva, monolitickým betonovým nebo živičným dopravní vzdálenost do 200 m jakékoliv délky objektu</t>
  </si>
  <si>
    <t>109</t>
  </si>
  <si>
    <t>998225191</t>
  </si>
  <si>
    <t>Příplatek k přesunu hmot pro pozemní komunikace s krytem z kamene, živičným, betonovým do 1000 m</t>
  </si>
  <si>
    <t>933949065</t>
  </si>
  <si>
    <t>Přesun hmot pro komunikace s krytem z kameniva, monolitickým betonovým nebo živičným Příplatek k ceně za zvětšený přesun přes vymezenou největší dopravní vzdálenost do 1000 m</t>
  </si>
  <si>
    <t>VRN</t>
  </si>
  <si>
    <t>Vedlejší rozpočtové náklady</t>
  </si>
  <si>
    <t>VRN1</t>
  </si>
  <si>
    <t>Průzkumné, geodetické a projektové práce</t>
  </si>
  <si>
    <t>110</t>
  </si>
  <si>
    <t>011103000</t>
  </si>
  <si>
    <t>Geologický průzkum bez rozlišení</t>
  </si>
  <si>
    <t>ks</t>
  </si>
  <si>
    <t>1024</t>
  </si>
  <si>
    <t>303807755</t>
  </si>
  <si>
    <t>Odběr vzorků zeminy pro určení druhu stabilizace podloží a 400 m + kontrola v laboratořích</t>
  </si>
  <si>
    <t>111</t>
  </si>
  <si>
    <t>011314000</t>
  </si>
  <si>
    <t>Archeologický dohled</t>
  </si>
  <si>
    <t>kpl.</t>
  </si>
  <si>
    <t>-1905704092</t>
  </si>
  <si>
    <t>Zřízení archeologického dohledu</t>
  </si>
  <si>
    <t>112</t>
  </si>
  <si>
    <t>012103000</t>
  </si>
  <si>
    <t>Geodetické práce před výstavbou</t>
  </si>
  <si>
    <t>-899859808</t>
  </si>
  <si>
    <t>Geodetické práce před zahájením stavby</t>
  </si>
  <si>
    <t>113</t>
  </si>
  <si>
    <t>012203000</t>
  </si>
  <si>
    <t>Geodetické práce při provádění stavby</t>
  </si>
  <si>
    <t>1180456203</t>
  </si>
  <si>
    <t>Geodetické práce v průběhu stavby</t>
  </si>
  <si>
    <t>114</t>
  </si>
  <si>
    <t>012303000</t>
  </si>
  <si>
    <t>Geodetické práce po výstavbě</t>
  </si>
  <si>
    <t>-788587585</t>
  </si>
  <si>
    <t>Geodetické práce po ukončení stavby</t>
  </si>
  <si>
    <t>115</t>
  </si>
  <si>
    <t>013254000</t>
  </si>
  <si>
    <t>Dokumentace skutečného provedení stavby</t>
  </si>
  <si>
    <t>-1016595146</t>
  </si>
  <si>
    <t>Zpracování a předání dokumentace skutečného provedení stavby (3 tištěné paré + 1 v elektr. podobě), zaměření skutečného provedení, (3+1), fotodokument</t>
  </si>
  <si>
    <t>VRN3</t>
  </si>
  <si>
    <t>Zařízení staveniště</t>
  </si>
  <si>
    <t>116</t>
  </si>
  <si>
    <t>030001000.1</t>
  </si>
  <si>
    <t>-2123328392</t>
  </si>
  <si>
    <t>Zajištění a zabezpečení staveniště, zřízení a likvidace zařízení staveniště, včetně případných přípojek, přístupů, deponií a podobně</t>
  </si>
  <si>
    <t>117</t>
  </si>
  <si>
    <t>032803000</t>
  </si>
  <si>
    <t>Ostatní vybavení staveniště</t>
  </si>
  <si>
    <t>2078297899</t>
  </si>
  <si>
    <t>Zajištění umístění štítků o povolení stavby</t>
  </si>
  <si>
    <t>VRN4</t>
  </si>
  <si>
    <t>Inženýrská činnost</t>
  </si>
  <si>
    <t>118</t>
  </si>
  <si>
    <t>043103000</t>
  </si>
  <si>
    <t>Zkoušky bez rozlišení</t>
  </si>
  <si>
    <t>-450649279</t>
  </si>
  <si>
    <t>Statické zatěžovací zkoušky na pláni před stabilizací  - a 100 m</t>
  </si>
  <si>
    <t>Statické zatěžovací zkoušky na pláni po stabilizaci - a 300 m</t>
  </si>
  <si>
    <t>Statické zatěžovací zkoušky na podkladní vrstvě vibrovaný štěrk - a 300 m</t>
  </si>
  <si>
    <t>119</t>
  </si>
  <si>
    <t>043194000.1</t>
  </si>
  <si>
    <t>Ostatní zkoušky</t>
  </si>
  <si>
    <t>1595614917</t>
  </si>
  <si>
    <t>Odvrty asfaltu a kontrola v laboratořích - asfaltové vrstvy</t>
  </si>
  <si>
    <t>120</t>
  </si>
  <si>
    <t>043203000</t>
  </si>
  <si>
    <t>Měření, monitoring, rozbory bez rozlišení</t>
  </si>
  <si>
    <t>1939702516</t>
  </si>
  <si>
    <t>Zhotovení rozboru zeminy ukládané na skládku, včetně akreditovaného odběru</t>
  </si>
  <si>
    <t>121</t>
  </si>
  <si>
    <t>049103000</t>
  </si>
  <si>
    <t>Náklady vzniklé v souvislosti s realizací stavby</t>
  </si>
  <si>
    <t>-715055456</t>
  </si>
  <si>
    <t>Zajištění případného zvláštního užívání komunikace vč. zajištění rozhodnutí, poplatku, dodání a instalace dopravního značení</t>
  </si>
  <si>
    <t>122</t>
  </si>
  <si>
    <t>049303000</t>
  </si>
  <si>
    <t>Náklady vzniklé v souvislosti s předáním stavby</t>
  </si>
  <si>
    <t>-1820960288</t>
  </si>
  <si>
    <t>Protokolární předání dotčených pozemků a komunikací, uvedení do původního stavu, zpět jejich vlastníkům</t>
  </si>
  <si>
    <t>VRN7</t>
  </si>
  <si>
    <t>Provozní vlivy</t>
  </si>
  <si>
    <t>123</t>
  </si>
  <si>
    <t>075002000.1</t>
  </si>
  <si>
    <t>Ochranná pásma</t>
  </si>
  <si>
    <t>1534050995</t>
  </si>
  <si>
    <t>Vytýčení inženýrských sítí před zahájením stavebních prací</t>
  </si>
  <si>
    <t>Práce v ochranném pásmu inženýrských sítí dle podmínek správců sítí</t>
  </si>
  <si>
    <t>VRN9</t>
  </si>
  <si>
    <t>Ostatní náklady</t>
  </si>
  <si>
    <t>124</t>
  </si>
  <si>
    <t>091003000</t>
  </si>
  <si>
    <t>Ostatní náklady bez rozlišení</t>
  </si>
  <si>
    <t>-1321302111</t>
  </si>
  <si>
    <t>Náhrada nákladů za škody vzniklé uživatelům pozemků v trvalém záboru stavby</t>
  </si>
  <si>
    <t>Plocha byla stanovena jako rozdíl plochy parcely cesty a stávající polní cesty mezi km 0,700 - KU</t>
  </si>
  <si>
    <t>Plocha bude upřesněna po vytýčení parcely stavby</t>
  </si>
  <si>
    <t>6800/10000</t>
  </si>
  <si>
    <t>125</t>
  </si>
  <si>
    <t>091504000.1</t>
  </si>
  <si>
    <t>Náklady související s publikační činností</t>
  </si>
  <si>
    <t>-1080602432</t>
  </si>
  <si>
    <t>Dodávka a montáž prezentační tabule o financování z PRV - rozměr 210 x 220 cm, voděodolný materiál s životností minimálně 5 let</t>
  </si>
  <si>
    <t>např. PVC deska, potisk, instalace na ocelový pozinkovaný rám s příčným ztužením, 2 stojky z pozinkovaných I profilů</t>
  </si>
  <si>
    <t>s betonovým základem</t>
  </si>
  <si>
    <t>SO 01_2 - Výsadba IP7</t>
  </si>
  <si>
    <t>183101114</t>
  </si>
  <si>
    <t>Hloubení jamek bez výměny půdy zeminy tř 1 až 4 objem do 0,125 m3 v rovině a svahu do 1:5</t>
  </si>
  <si>
    <t>2091857256</t>
  </si>
  <si>
    <t>Hloubení jamek pro vysazování rostlin v zemině tř.1 až 4 bez výměny půdy v rovině nebo na svahu do 1:5, objemu přes 0,05 do 0,125 m3</t>
  </si>
  <si>
    <t>Výkresy č. D.1.2., D.1.8., TZ</t>
  </si>
  <si>
    <t>Hloubení jamek</t>
  </si>
  <si>
    <t>Třešeň obecná</t>
  </si>
  <si>
    <t>Višeň obecná</t>
  </si>
  <si>
    <t>Švestka domácí</t>
  </si>
  <si>
    <t>Bříza bílá</t>
  </si>
  <si>
    <t>Jeřáb ptačí</t>
  </si>
  <si>
    <t>Topol osika</t>
  </si>
  <si>
    <t>184102112</t>
  </si>
  <si>
    <t>Výsadba dřeviny s balem D do 0,3 m do jamky se zalitím v rovině a svahu do 1:5</t>
  </si>
  <si>
    <t>1057962981</t>
  </si>
  <si>
    <t>Výsadba dřeviny s balem do předem vyhloubené jamky se zalitím v rovině nebo na svahu do 1:5, při průměru balu přes 200 do 300 mm</t>
  </si>
  <si>
    <t>Výsadba</t>
  </si>
  <si>
    <t>02650381</t>
  </si>
  <si>
    <t>jeřáb ptačí /Sorbus aucuparia/ 150-200cm</t>
  </si>
  <si>
    <t>426717175</t>
  </si>
  <si>
    <t xml:space="preserve">Dodávka stromů </t>
  </si>
  <si>
    <t>02650430</t>
  </si>
  <si>
    <t>bříza bělokorá /Betula pendula/ 150-200cm</t>
  </si>
  <si>
    <t>1443577562</t>
  </si>
  <si>
    <t>Vlastní položka 1</t>
  </si>
  <si>
    <t>Třešeň obecná/Prunus avium/ 120 - 150 cm, KK</t>
  </si>
  <si>
    <t>1424607354</t>
  </si>
  <si>
    <t>Vlastní položka 2</t>
  </si>
  <si>
    <t>Višeň obecná/Prunus cerasum/ 120 - 150 cm, KK</t>
  </si>
  <si>
    <t>1680449974</t>
  </si>
  <si>
    <t>Dodávka stromů</t>
  </si>
  <si>
    <t>Vlastní položka 3</t>
  </si>
  <si>
    <t>Švestka obecná/Prunus domestica/ 120 - 150 cm, KK</t>
  </si>
  <si>
    <t>-75510145</t>
  </si>
  <si>
    <t>Vlastní položka 4</t>
  </si>
  <si>
    <t>Topol osika/Populus tremola/ 120 - 150 cm, KK</t>
  </si>
  <si>
    <t>-1977243200</t>
  </si>
  <si>
    <t>Dodávka stromů včetně 5 %  ztratného</t>
  </si>
  <si>
    <t>184215133</t>
  </si>
  <si>
    <t>Ukotvení kmene dřevin třemi kůly D do 0,1 m délky do 3 m</t>
  </si>
  <si>
    <t>-1170589005</t>
  </si>
  <si>
    <t>Ukotvení dřeviny kůly třemi kůly, délky přes 2 do 3 m</t>
  </si>
  <si>
    <t>Ukotvení kmene</t>
  </si>
  <si>
    <t>052171080</t>
  </si>
  <si>
    <t>tyče dřevěné v kůře D 80mm dl 6m</t>
  </si>
  <si>
    <t>-1539545826</t>
  </si>
  <si>
    <t>42*3*2*3,14*0,04*0,04+42*3*0,5*3,14*0,04*0,04</t>
  </si>
  <si>
    <t>84*3*2*3,14*0,04*0,04+84*3*0,5*3,14*0,04*0,04</t>
  </si>
  <si>
    <t>184813121</t>
  </si>
  <si>
    <t>Ochrana dřevin před okusem mechanicky pletivem v rovině a svahu do 1:5</t>
  </si>
  <si>
    <t>-1932707568</t>
  </si>
  <si>
    <t>Ochrana dřevin před okusem zvěří mechanicky v rovině nebo ve svahu do 1:5, pletivem, výšky do 2 m</t>
  </si>
  <si>
    <t>Ochrana dřevin před okusem mechanicky</t>
  </si>
  <si>
    <t>184813134</t>
  </si>
  <si>
    <t>Ochrana listnatých dřevin přes 70 cm před okusem chemickým nátěrem v rovině a svahu do 1:5</t>
  </si>
  <si>
    <t>100 kus</t>
  </si>
  <si>
    <t>-1010166180</t>
  </si>
  <si>
    <t>Ochrana dřevin před okusem zvěří chemicky nátěrem, v rovině nebo ve svahu do 1:5 listnatých, výšky přes 70 cm</t>
  </si>
  <si>
    <t>Ochrana před okusem nátěrem</t>
  </si>
  <si>
    <t>42/100</t>
  </si>
  <si>
    <t>84/100</t>
  </si>
  <si>
    <t>Vlastní položka 5</t>
  </si>
  <si>
    <t>Přípravek proti okusu Lentacol</t>
  </si>
  <si>
    <t>-968829312</t>
  </si>
  <si>
    <t>Spotřeba 1kg/250 ks sazenic - 1 x ročně</t>
  </si>
  <si>
    <t>(42*5+84)/250*1*1</t>
  </si>
  <si>
    <t>184911421</t>
  </si>
  <si>
    <t>Mulčování rostlin kůrou tl. do 0,1 m v rovině a svahu do 1:5</t>
  </si>
  <si>
    <t>-331909839</t>
  </si>
  <si>
    <t>Mulčování vysazených rostlin mulčovací kůrou, tl. do 100 mm v rovině nebo na svahu do 1:5</t>
  </si>
  <si>
    <t xml:space="preserve">Mulčování sazenic </t>
  </si>
  <si>
    <t>294*0,25</t>
  </si>
  <si>
    <t>103911000</t>
  </si>
  <si>
    <t>kůra mulčovací VL</t>
  </si>
  <si>
    <t>-375710595</t>
  </si>
  <si>
    <t>294*0,25*0,1</t>
  </si>
  <si>
    <t>185804311</t>
  </si>
  <si>
    <t>Zalití rostlin vodou plocha do 20 m2</t>
  </si>
  <si>
    <t>-1181087976</t>
  </si>
  <si>
    <t>Zalití rostlin vodou plochy záhonů jednotlivě do 20 m2</t>
  </si>
  <si>
    <t>Zalití stromů</t>
  </si>
  <si>
    <t>3x 10 l</t>
  </si>
  <si>
    <t>3*0,01*294</t>
  </si>
  <si>
    <t>998231311</t>
  </si>
  <si>
    <t>Přesun hmot pro sadovnické a krajinářské úpravy vodorovně do 5000 m</t>
  </si>
  <si>
    <t>1908410978</t>
  </si>
  <si>
    <t>Přesun hmot pro sadovnické a krajinářské úpravy - strojně dopravní vzdálenost do 5000 m</t>
  </si>
  <si>
    <t>SO 01_3 - 1. rok následné péče</t>
  </si>
  <si>
    <t>77757328</t>
  </si>
  <si>
    <t>Plocha parcely mínus plocha nové cesty v km 0,300-KU + krajnice, 2x</t>
  </si>
  <si>
    <t>(14350-8750+2*1650*0,25)*2</t>
  </si>
  <si>
    <t>-514630111</t>
  </si>
  <si>
    <t>1809659737</t>
  </si>
  <si>
    <t>Hloubení jamek - dosadba</t>
  </si>
  <si>
    <t>2134621031</t>
  </si>
  <si>
    <t>Dosadba</t>
  </si>
  <si>
    <t>423362399</t>
  </si>
  <si>
    <t>1259172765</t>
  </si>
  <si>
    <t>-337156596</t>
  </si>
  <si>
    <t>-699477531</t>
  </si>
  <si>
    <t>-69470659</t>
  </si>
  <si>
    <t>-1185904273</t>
  </si>
  <si>
    <t>1120617907</t>
  </si>
  <si>
    <t>Ukotvení kmene - dosadba</t>
  </si>
  <si>
    <t>-1869021901</t>
  </si>
  <si>
    <t>2*3*2*3,14*0,04*0,04+2*3*0,5*3,14*0,04*0,04</t>
  </si>
  <si>
    <t>4*3*2*3,14*0,04*0,04+4*3*0,5*3,14*0,04*0,04</t>
  </si>
  <si>
    <t>184802613</t>
  </si>
  <si>
    <t>Chemické odplevelení po založení kultury postřikem hnízdově v rovině a svahu do 1:5</t>
  </si>
  <si>
    <t>-568173823</t>
  </si>
  <si>
    <t>Chemické odplevelení po založení kultury v rovině nebo na svahu do 1:5 postřikem hnízdově</t>
  </si>
  <si>
    <t>294*0,25+14*0,25</t>
  </si>
  <si>
    <t>1966031989</t>
  </si>
  <si>
    <t>Ochrana dřevin před okusem mechanicky - dosadba</t>
  </si>
  <si>
    <t>2110285691</t>
  </si>
  <si>
    <t>(42*5+84+14)/100*2</t>
  </si>
  <si>
    <t>-516491659</t>
  </si>
  <si>
    <t>Mulčování sazenic - dosadba</t>
  </si>
  <si>
    <t>14*0,25</t>
  </si>
  <si>
    <t>137733524</t>
  </si>
  <si>
    <t>14*0,25*0,1</t>
  </si>
  <si>
    <t>-2015009754</t>
  </si>
  <si>
    <t>(77,0)/10000*5</t>
  </si>
  <si>
    <t>0,961</t>
  </si>
  <si>
    <t>2099650114</t>
  </si>
  <si>
    <t>3*0,01*(294+14)</t>
  </si>
  <si>
    <t>159394554</t>
  </si>
  <si>
    <t>Spotřeba 1kg/250 ks sazenic - 2 x ročně</t>
  </si>
  <si>
    <t>(42*5+84+14)/250*1*2</t>
  </si>
  <si>
    <t>Vlastní položka 6</t>
  </si>
  <si>
    <t>Kontrola stavu porostů, se znovu uvázáním a znovu zatlučením kůlu</t>
  </si>
  <si>
    <t>245826605</t>
  </si>
  <si>
    <t>42*5+84</t>
  </si>
  <si>
    <t>1585482278</t>
  </si>
  <si>
    <t>SO 01_4 - 2. rok následné péče</t>
  </si>
  <si>
    <t>136325641</t>
  </si>
  <si>
    <t>354256665</t>
  </si>
  <si>
    <t>-1545990691</t>
  </si>
  <si>
    <t>-1755636175</t>
  </si>
  <si>
    <t>-876200368</t>
  </si>
  <si>
    <t>-187435838</t>
  </si>
  <si>
    <t>-2054883387</t>
  </si>
  <si>
    <t>-916032438</t>
  </si>
  <si>
    <t>1400995939</t>
  </si>
  <si>
    <t>146431340</t>
  </si>
  <si>
    <t>-454086139</t>
  </si>
  <si>
    <t>-1547320095</t>
  </si>
  <si>
    <t>1*3*2*3,14*0,04*0,04+1*3*0,5*3,14*0,04*0,04</t>
  </si>
  <si>
    <t>137847057</t>
  </si>
  <si>
    <t>315*0,25</t>
  </si>
  <si>
    <t>1913546185</t>
  </si>
  <si>
    <t>-768931057</t>
  </si>
  <si>
    <t>(42*5+84+14+7)/100*2</t>
  </si>
  <si>
    <t>821541052</t>
  </si>
  <si>
    <t>(78,75)/10000*5</t>
  </si>
  <si>
    <t>659473553</t>
  </si>
  <si>
    <t>7*0,25</t>
  </si>
  <si>
    <t>-977418464</t>
  </si>
  <si>
    <t>7*0,25*0,1</t>
  </si>
  <si>
    <t>473625235</t>
  </si>
  <si>
    <t>3*0,01*(294+14+7)</t>
  </si>
  <si>
    <t>148719350</t>
  </si>
  <si>
    <t>(42*5+84+14+7)/250*1*2</t>
  </si>
  <si>
    <t>-671749969</t>
  </si>
  <si>
    <t>42*5+84+14</t>
  </si>
  <si>
    <t>1659746514</t>
  </si>
  <si>
    <t>SO 01_5 - 3. rok následné péče</t>
  </si>
  <si>
    <t>1416177791</t>
  </si>
  <si>
    <t>177137902</t>
  </si>
  <si>
    <t>184215173</t>
  </si>
  <si>
    <t>Odstranění ukotvení kmene dřevin třemi kůly D do 0,1 m délky do 3 m</t>
  </si>
  <si>
    <t>254640084</t>
  </si>
  <si>
    <t>Odstranění ukotvení dřeviny kůly třemi kůly, délky přes 2 do 3 m</t>
  </si>
  <si>
    <t>45*5+90</t>
  </si>
  <si>
    <t>454171500</t>
  </si>
  <si>
    <t>1380706549</t>
  </si>
  <si>
    <t>(45*5+90)/100*2</t>
  </si>
  <si>
    <t>-563088156</t>
  </si>
  <si>
    <t>184852321</t>
  </si>
  <si>
    <t>Řez stromu výchovný špičáků a keřových stromů výšky do 4 m</t>
  </si>
  <si>
    <t>-2018815815</t>
  </si>
  <si>
    <t>Řez stromů prováděný lezeckou technikou výchovný (S-RV) špičáky a keřové stromy, výšky do 4 m</t>
  </si>
  <si>
    <t>Výchovný a zdravotní řez</t>
  </si>
  <si>
    <t>1375972764</t>
  </si>
  <si>
    <t>3*0,01*315</t>
  </si>
  <si>
    <t>-1076303983</t>
  </si>
  <si>
    <t>(45*5+90)/250*1*2</t>
  </si>
  <si>
    <t>1550753050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</si>
  <si>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</si>
  <si>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</si>
  <si>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</si>
  <si>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</si>
  <si>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</si>
  <si>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</si>
  <si>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</si>
  <si>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</si>
  <si>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</si>
  <si>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</si>
  <si>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</si>
  <si>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</si>
  <si>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</si>
  <si>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</si>
  <si>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</si>
  <si>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</si>
  <si>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</si>
  <si>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</si>
  <si>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</si>
  <si>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</si>
  <si>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</si>
  <si>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</si>
  <si>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</si>
  <si>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</si>
  <si>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</si>
  <si>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</si>
  <si>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</si>
  <si>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</si>
  <si>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</si>
  <si>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</si>
  <si>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</si>
  <si>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</si>
  <si>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</si>
  <si>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</si>
  <si>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</si>
  <si>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</si>
  <si>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</si>
  <si>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</si>
  <si>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</si>
  <si>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</si>
  <si>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</si>
  <si>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</si>
  <si>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</si>
  <si>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</si>
  <si>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</si>
  <si>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</si>
  <si>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</si>
  <si>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</si>
  <si>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</si>
  <si>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</si>
  <si>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</si>
  <si>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</si>
  <si>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</si>
  <si>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</si>
  <si>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</si>
  <si>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</si>
  <si>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</si>
  <si>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</si>
  <si>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</si>
  <si>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</si>
  <si>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</si>
  <si>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</si>
  <si>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</si>
  <si>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</si>
  <si>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</si>
  <si>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</si>
  <si>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</si>
  <si>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</si>
  <si>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</si>
  <si>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</si>
  <si>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</si>
  <si>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</si>
  <si>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</si>
  <si>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</si>
  <si>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</si>
  <si>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</si>
  <si>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</si>
  <si>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</si>
  <si>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</si>
  <si>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</si>
  <si>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</si>
  <si>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</si>
  <si>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</si>
  <si>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</si>
  <si>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</si>
  <si>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</si>
  <si>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</si>
  <si>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</si>
  <si>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</si>
  <si>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</si>
  <si>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</si>
  <si>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</si>
  <si>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</si>
  <si>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</si>
  <si>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</si>
  <si>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</si>
  <si>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</si>
  <si>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</si>
  <si>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</si>
  <si>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</si>
  <si>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</si>
  <si>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</si>
  <si>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</si>
  <si>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</si>
  <si>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</si>
  <si>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</si>
  <si>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</si>
  <si>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</si>
  <si>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</si>
  <si>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</si>
  <si>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</si>
  <si>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</si>
  <si>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</si>
  <si>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</si>
  <si>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</si>
  <si>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</si>
  <si>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</si>
  <si>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</si>
  <si>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</si>
  <si>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</si>
  <si>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</si>
  <si>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</si>
  <si>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</si>
  <si>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</si>
  <si>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</si>
  <si>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</si>
  <si>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</si>
  <si>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</si>
  <si>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</si>
  <si>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</si>
  <si>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</si>
  <si>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</si>
  <si>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</si>
  <si>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</si>
  <si>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</si>
  <si>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</si>
  <si>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</si>
  <si>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</si>
  <si>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</si>
  <si>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</si>
  <si>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</si>
  <si>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</si>
  <si>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</si>
  <si>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</si>
  <si>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</si>
  <si>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</si>
  <si>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</si>
  <si>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</si>
  <si>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</si>
  <si>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</si>
  <si>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</si>
  <si>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</si>
  <si>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</si>
  <si>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</si>
  <si>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</si>
  <si>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</si>
  <si>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</si>
  <si>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</si>
  <si>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</si>
  <si>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</si>
  <si>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</si>
  <si>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</si>
  <si>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</si>
  <si>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</si>
  <si>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</si>
  <si>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</si>
  <si>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</si>
  <si>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</si>
  <si>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</si>
  <si>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</si>
  <si>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</si>
  <si>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</si>
  <si>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</si>
  <si>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</si>
  <si>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</si>
  <si>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</si>
  <si>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</si>
  <si>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</si>
  <si>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</si>
  <si>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</si>
  <si>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</si>
  <si>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</si>
  <si>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</si>
  <si>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</si>
  <si>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</si>
  <si>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Kód PRV</t>
  </si>
  <si>
    <t>001.01</t>
  </si>
  <si>
    <t>007.01</t>
  </si>
  <si>
    <t>005.03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</si>
</sst>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0" fillId="0" borderId="1" xfId="0" applyFont="1" applyBorder="1" applyAlignment="1">
      <alignment vertical="center"/>
    </xf>
    <xf numFmtId="0" fontId="0" fillId="5" borderId="1" xfId="0" applyFont="1" applyFill="1" applyBorder="1" applyAlignment="1">
      <alignment vertical="center"/>
    </xf>
    <xf numFmtId="0" fontId="8" fillId="0" borderId="0" xfId="0" applyFont="1"/>
    <xf numFmtId="49" fontId="49" fillId="0" borderId="23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vertical="center"/>
    </xf>
    <xf numFmtId="0" fontId="0" fillId="0" borderId="3" xfId="0" applyBorder="1" applyAlignment="1">
      <alignment vertical="center"/>
    </xf>
    <xf numFmtId="0" fontId="49" fillId="5" borderId="1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86" t="s">
        <v>6</v>
      </c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98" t="s">
        <v>15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R5" s="21"/>
      <c r="BE5" s="295" t="s">
        <v>16</v>
      </c>
      <c r="BS5" s="18" t="s">
        <v>7</v>
      </c>
    </row>
    <row r="6" spans="1:74" s="1" customFormat="1" ht="36.950000000000003" customHeight="1">
      <c r="B6" s="21"/>
      <c r="D6" s="27" t="s">
        <v>17</v>
      </c>
      <c r="K6" s="299" t="s">
        <v>18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R6" s="21"/>
      <c r="BE6" s="296"/>
      <c r="BS6" s="18" t="s">
        <v>7</v>
      </c>
    </row>
    <row r="7" spans="1:74" s="1" customFormat="1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296"/>
      <c r="BS7" s="18" t="s">
        <v>7</v>
      </c>
    </row>
    <row r="8" spans="1:74" s="1" customFormat="1" ht="12" customHeight="1">
      <c r="B8" s="21"/>
      <c r="D8" s="28" t="s">
        <v>21</v>
      </c>
      <c r="K8" s="26" t="s">
        <v>22</v>
      </c>
      <c r="AK8" s="28" t="s">
        <v>23</v>
      </c>
      <c r="AN8" s="29"/>
      <c r="AR8" s="21"/>
      <c r="BE8" s="296"/>
      <c r="BS8" s="18" t="s">
        <v>7</v>
      </c>
    </row>
    <row r="9" spans="1:74" s="1" customFormat="1" ht="14.45" customHeight="1">
      <c r="B9" s="21"/>
      <c r="AR9" s="21"/>
      <c r="BE9" s="296"/>
      <c r="BS9" s="18" t="s">
        <v>7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296"/>
      <c r="BS10" s="18" t="s">
        <v>7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3</v>
      </c>
      <c r="AR11" s="21"/>
      <c r="BE11" s="296"/>
      <c r="BS11" s="18" t="s">
        <v>7</v>
      </c>
    </row>
    <row r="12" spans="1:74" s="1" customFormat="1" ht="6.95" customHeight="1">
      <c r="B12" s="21"/>
      <c r="AR12" s="21"/>
      <c r="BE12" s="296"/>
      <c r="BS12" s="18" t="s">
        <v>7</v>
      </c>
    </row>
    <row r="13" spans="1:74" s="1" customFormat="1" ht="12" customHeight="1">
      <c r="B13" s="21"/>
      <c r="D13" s="28" t="s">
        <v>29</v>
      </c>
      <c r="AK13" s="28" t="s">
        <v>25</v>
      </c>
      <c r="AN13" s="30" t="s">
        <v>30</v>
      </c>
      <c r="AR13" s="21"/>
      <c r="BE13" s="296"/>
      <c r="BS13" s="18" t="s">
        <v>7</v>
      </c>
    </row>
    <row r="14" spans="1:74" ht="12.75">
      <c r="B14" s="21"/>
      <c r="E14" s="300" t="s">
        <v>30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8" t="s">
        <v>28</v>
      </c>
      <c r="AN14" s="30" t="s">
        <v>30</v>
      </c>
      <c r="AR14" s="21"/>
      <c r="BE14" s="296"/>
      <c r="BS14" s="18" t="s">
        <v>7</v>
      </c>
    </row>
    <row r="15" spans="1:74" s="1" customFormat="1" ht="6.95" customHeight="1">
      <c r="B15" s="21"/>
      <c r="AR15" s="21"/>
      <c r="BE15" s="296"/>
      <c r="BS15" s="18" t="s">
        <v>4</v>
      </c>
    </row>
    <row r="16" spans="1:74" s="1" customFormat="1" ht="12" customHeight="1">
      <c r="B16" s="21"/>
      <c r="D16" s="28" t="s">
        <v>31</v>
      </c>
      <c r="AK16" s="28" t="s">
        <v>25</v>
      </c>
      <c r="AN16" s="26" t="s">
        <v>32</v>
      </c>
      <c r="AR16" s="21"/>
      <c r="BE16" s="296"/>
      <c r="BS16" s="18" t="s">
        <v>4</v>
      </c>
    </row>
    <row r="17" spans="1:71" s="1" customFormat="1" ht="18.399999999999999" customHeight="1">
      <c r="B17" s="21"/>
      <c r="E17" s="26" t="s">
        <v>33</v>
      </c>
      <c r="AK17" s="28" t="s">
        <v>28</v>
      </c>
      <c r="AN17" s="26" t="s">
        <v>3</v>
      </c>
      <c r="AR17" s="21"/>
      <c r="BE17" s="296"/>
      <c r="BS17" s="18" t="s">
        <v>34</v>
      </c>
    </row>
    <row r="18" spans="1:71" s="1" customFormat="1" ht="6.95" customHeight="1">
      <c r="B18" s="21"/>
      <c r="AR18" s="21"/>
      <c r="BE18" s="296"/>
      <c r="BS18" s="18" t="s">
        <v>7</v>
      </c>
    </row>
    <row r="19" spans="1:71" s="1" customFormat="1" ht="12" customHeight="1">
      <c r="B19" s="21"/>
      <c r="D19" s="28" t="s">
        <v>35</v>
      </c>
      <c r="AK19" s="28" t="s">
        <v>25</v>
      </c>
      <c r="AN19" s="26" t="s">
        <v>32</v>
      </c>
      <c r="AR19" s="21"/>
      <c r="BE19" s="296"/>
      <c r="BS19" s="18" t="s">
        <v>7</v>
      </c>
    </row>
    <row r="20" spans="1:71" s="1" customFormat="1" ht="18.399999999999999" customHeight="1">
      <c r="B20" s="21"/>
      <c r="E20" s="26" t="s">
        <v>33</v>
      </c>
      <c r="AK20" s="28" t="s">
        <v>28</v>
      </c>
      <c r="AN20" s="26" t="s">
        <v>3</v>
      </c>
      <c r="AR20" s="21"/>
      <c r="BE20" s="296"/>
      <c r="BS20" s="18" t="s">
        <v>34</v>
      </c>
    </row>
    <row r="21" spans="1:71" s="1" customFormat="1" ht="6.95" customHeight="1">
      <c r="B21" s="21"/>
      <c r="AR21" s="21"/>
      <c r="BE21" s="296"/>
    </row>
    <row r="22" spans="1:71" s="1" customFormat="1" ht="12" customHeight="1">
      <c r="B22" s="21"/>
      <c r="D22" s="28" t="s">
        <v>36</v>
      </c>
      <c r="AR22" s="21"/>
      <c r="BE22" s="296"/>
    </row>
    <row r="23" spans="1:71" s="1" customFormat="1" ht="47.25" customHeight="1">
      <c r="B23" s="21"/>
      <c r="E23" s="302" t="s">
        <v>37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R23" s="21"/>
      <c r="BE23" s="296"/>
    </row>
    <row r="24" spans="1:71" s="1" customFormat="1" ht="6.95" customHeight="1">
      <c r="B24" s="21"/>
      <c r="AR24" s="21"/>
      <c r="BE24" s="296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6"/>
    </row>
    <row r="26" spans="1:71" s="2" customFormat="1" ht="25.9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3">
        <f>ROUND(AG54,2)</f>
        <v>0</v>
      </c>
      <c r="AL26" s="304"/>
      <c r="AM26" s="304"/>
      <c r="AN26" s="304"/>
      <c r="AO26" s="304"/>
      <c r="AP26" s="33"/>
      <c r="AQ26" s="33"/>
      <c r="AR26" s="34"/>
      <c r="BE26" s="296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96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05" t="s">
        <v>39</v>
      </c>
      <c r="M28" s="305"/>
      <c r="N28" s="305"/>
      <c r="O28" s="305"/>
      <c r="P28" s="305"/>
      <c r="Q28" s="33"/>
      <c r="R28" s="33"/>
      <c r="S28" s="33"/>
      <c r="T28" s="33"/>
      <c r="U28" s="33"/>
      <c r="V28" s="33"/>
      <c r="W28" s="305" t="s">
        <v>40</v>
      </c>
      <c r="X28" s="305"/>
      <c r="Y28" s="305"/>
      <c r="Z28" s="305"/>
      <c r="AA28" s="305"/>
      <c r="AB28" s="305"/>
      <c r="AC28" s="305"/>
      <c r="AD28" s="305"/>
      <c r="AE28" s="305"/>
      <c r="AF28" s="33"/>
      <c r="AG28" s="33"/>
      <c r="AH28" s="33"/>
      <c r="AI28" s="33"/>
      <c r="AJ28" s="33"/>
      <c r="AK28" s="305" t="s">
        <v>41</v>
      </c>
      <c r="AL28" s="305"/>
      <c r="AM28" s="305"/>
      <c r="AN28" s="305"/>
      <c r="AO28" s="305"/>
      <c r="AP28" s="33"/>
      <c r="AQ28" s="33"/>
      <c r="AR28" s="34"/>
      <c r="BE28" s="296"/>
    </row>
    <row r="29" spans="1:71" s="3" customFormat="1" ht="14.45" customHeight="1">
      <c r="B29" s="38"/>
      <c r="D29" s="28" t="s">
        <v>42</v>
      </c>
      <c r="F29" s="28" t="s">
        <v>43</v>
      </c>
      <c r="L29" s="290">
        <v>0.21</v>
      </c>
      <c r="M29" s="289"/>
      <c r="N29" s="289"/>
      <c r="O29" s="289"/>
      <c r="P29" s="289"/>
      <c r="W29" s="288">
        <f>ROUND(AZ54, 2)</f>
        <v>0</v>
      </c>
      <c r="X29" s="289"/>
      <c r="Y29" s="289"/>
      <c r="Z29" s="289"/>
      <c r="AA29" s="289"/>
      <c r="AB29" s="289"/>
      <c r="AC29" s="289"/>
      <c r="AD29" s="289"/>
      <c r="AE29" s="289"/>
      <c r="AK29" s="288">
        <f>ROUND(AV54, 2)</f>
        <v>0</v>
      </c>
      <c r="AL29" s="289"/>
      <c r="AM29" s="289"/>
      <c r="AN29" s="289"/>
      <c r="AO29" s="289"/>
      <c r="AR29" s="38"/>
      <c r="BE29" s="297"/>
    </row>
    <row r="30" spans="1:71" s="3" customFormat="1" ht="14.45" customHeight="1">
      <c r="B30" s="38"/>
      <c r="F30" s="28" t="s">
        <v>44</v>
      </c>
      <c r="L30" s="290">
        <v>0.15</v>
      </c>
      <c r="M30" s="289"/>
      <c r="N30" s="289"/>
      <c r="O30" s="289"/>
      <c r="P30" s="289"/>
      <c r="W30" s="288">
        <f>ROUND(BA54, 2)</f>
        <v>0</v>
      </c>
      <c r="X30" s="289"/>
      <c r="Y30" s="289"/>
      <c r="Z30" s="289"/>
      <c r="AA30" s="289"/>
      <c r="AB30" s="289"/>
      <c r="AC30" s="289"/>
      <c r="AD30" s="289"/>
      <c r="AE30" s="289"/>
      <c r="AK30" s="288">
        <f>ROUND(AW54, 2)</f>
        <v>0</v>
      </c>
      <c r="AL30" s="289"/>
      <c r="AM30" s="289"/>
      <c r="AN30" s="289"/>
      <c r="AO30" s="289"/>
      <c r="AR30" s="38"/>
      <c r="BE30" s="297"/>
    </row>
    <row r="31" spans="1:71" s="3" customFormat="1" ht="14.45" hidden="1" customHeight="1">
      <c r="B31" s="38"/>
      <c r="F31" s="28" t="s">
        <v>45</v>
      </c>
      <c r="L31" s="290">
        <v>0.21</v>
      </c>
      <c r="M31" s="289"/>
      <c r="N31" s="289"/>
      <c r="O31" s="289"/>
      <c r="P31" s="289"/>
      <c r="W31" s="288">
        <f>ROUND(BB54, 2)</f>
        <v>0</v>
      </c>
      <c r="X31" s="289"/>
      <c r="Y31" s="289"/>
      <c r="Z31" s="289"/>
      <c r="AA31" s="289"/>
      <c r="AB31" s="289"/>
      <c r="AC31" s="289"/>
      <c r="AD31" s="289"/>
      <c r="AE31" s="289"/>
      <c r="AK31" s="288">
        <v>0</v>
      </c>
      <c r="AL31" s="289"/>
      <c r="AM31" s="289"/>
      <c r="AN31" s="289"/>
      <c r="AO31" s="289"/>
      <c r="AR31" s="38"/>
      <c r="BE31" s="297"/>
    </row>
    <row r="32" spans="1:71" s="3" customFormat="1" ht="14.45" hidden="1" customHeight="1">
      <c r="B32" s="38"/>
      <c r="F32" s="28" t="s">
        <v>46</v>
      </c>
      <c r="L32" s="290">
        <v>0.15</v>
      </c>
      <c r="M32" s="289"/>
      <c r="N32" s="289"/>
      <c r="O32" s="289"/>
      <c r="P32" s="289"/>
      <c r="W32" s="288">
        <f>ROUND(BC54, 2)</f>
        <v>0</v>
      </c>
      <c r="X32" s="289"/>
      <c r="Y32" s="289"/>
      <c r="Z32" s="289"/>
      <c r="AA32" s="289"/>
      <c r="AB32" s="289"/>
      <c r="AC32" s="289"/>
      <c r="AD32" s="289"/>
      <c r="AE32" s="289"/>
      <c r="AK32" s="288">
        <v>0</v>
      </c>
      <c r="AL32" s="289"/>
      <c r="AM32" s="289"/>
      <c r="AN32" s="289"/>
      <c r="AO32" s="289"/>
      <c r="AR32" s="38"/>
      <c r="BE32" s="297"/>
    </row>
    <row r="33" spans="1:57" s="3" customFormat="1" ht="14.45" hidden="1" customHeight="1">
      <c r="B33" s="38"/>
      <c r="F33" s="28" t="s">
        <v>47</v>
      </c>
      <c r="L33" s="290">
        <v>0</v>
      </c>
      <c r="M33" s="289"/>
      <c r="N33" s="289"/>
      <c r="O33" s="289"/>
      <c r="P33" s="289"/>
      <c r="W33" s="288">
        <f>ROUND(BD54, 2)</f>
        <v>0</v>
      </c>
      <c r="X33" s="289"/>
      <c r="Y33" s="289"/>
      <c r="Z33" s="289"/>
      <c r="AA33" s="289"/>
      <c r="AB33" s="289"/>
      <c r="AC33" s="289"/>
      <c r="AD33" s="289"/>
      <c r="AE33" s="289"/>
      <c r="AK33" s="288">
        <v>0</v>
      </c>
      <c r="AL33" s="289"/>
      <c r="AM33" s="289"/>
      <c r="AN33" s="289"/>
      <c r="AO33" s="289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94" t="s">
        <v>50</v>
      </c>
      <c r="Y35" s="292"/>
      <c r="Z35" s="292"/>
      <c r="AA35" s="292"/>
      <c r="AB35" s="292"/>
      <c r="AC35" s="41"/>
      <c r="AD35" s="41"/>
      <c r="AE35" s="41"/>
      <c r="AF35" s="41"/>
      <c r="AG35" s="41"/>
      <c r="AH35" s="41"/>
      <c r="AI35" s="41"/>
      <c r="AJ35" s="41"/>
      <c r="AK35" s="291">
        <f>SUM(AK26:AK33)</f>
        <v>0</v>
      </c>
      <c r="AL35" s="292"/>
      <c r="AM35" s="292"/>
      <c r="AN35" s="292"/>
      <c r="AO35" s="293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2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24/18</v>
      </c>
      <c r="AR44" s="47"/>
    </row>
    <row r="45" spans="1:57" s="5" customFormat="1" ht="36.950000000000003" customHeight="1">
      <c r="B45" s="48"/>
      <c r="C45" s="49" t="s">
        <v>17</v>
      </c>
      <c r="L45" s="315" t="str">
        <f>K6</f>
        <v>Realizace společných zařízení v k. ú. Stará Ves n. O. - I. etapa</v>
      </c>
      <c r="M45" s="316"/>
      <c r="N45" s="316"/>
      <c r="O45" s="316"/>
      <c r="P45" s="316"/>
      <c r="Q45" s="316"/>
      <c r="R45" s="316"/>
      <c r="S45" s="316"/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16"/>
      <c r="AF45" s="316"/>
      <c r="AG45" s="316"/>
      <c r="AH45" s="316"/>
      <c r="AI45" s="316"/>
      <c r="AJ45" s="316"/>
      <c r="AK45" s="316"/>
      <c r="AL45" s="316"/>
      <c r="AM45" s="316"/>
      <c r="AN45" s="316"/>
      <c r="AO45" s="316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k. ú. Stará Ves nad Ondřejnicí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317" t="str">
        <f>IF(AN8= "","",AN8)</f>
        <v/>
      </c>
      <c r="AN47" s="317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25.7" customHeight="1">
      <c r="A49" s="33"/>
      <c r="B49" s="34"/>
      <c r="C49" s="28" t="s">
        <v>24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ČR - SPÚ, KPÚ pro Moravskoslezský kraj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318" t="str">
        <f>IF(E17="","",E17)</f>
        <v>Hanousek s.r.o.,Barákova 2745/41, 796 01 Prostějov</v>
      </c>
      <c r="AN49" s="319"/>
      <c r="AO49" s="319"/>
      <c r="AP49" s="319"/>
      <c r="AQ49" s="33"/>
      <c r="AR49" s="34"/>
      <c r="AS49" s="320" t="s">
        <v>52</v>
      </c>
      <c r="AT49" s="321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25.7" customHeight="1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35</v>
      </c>
      <c r="AJ50" s="33"/>
      <c r="AK50" s="33"/>
      <c r="AL50" s="33"/>
      <c r="AM50" s="318" t="str">
        <f>IF(E20="","",E20)</f>
        <v>Hanousek s.r.o.,Barákova 2745/41, 796 01 Prostějov</v>
      </c>
      <c r="AN50" s="319"/>
      <c r="AO50" s="319"/>
      <c r="AP50" s="319"/>
      <c r="AQ50" s="33"/>
      <c r="AR50" s="34"/>
      <c r="AS50" s="322"/>
      <c r="AT50" s="323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322"/>
      <c r="AT51" s="323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309" t="s">
        <v>53</v>
      </c>
      <c r="D52" s="310"/>
      <c r="E52" s="310"/>
      <c r="F52" s="310"/>
      <c r="G52" s="310"/>
      <c r="H52" s="56"/>
      <c r="I52" s="312" t="s">
        <v>54</v>
      </c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11" t="s">
        <v>55</v>
      </c>
      <c r="AH52" s="310"/>
      <c r="AI52" s="310"/>
      <c r="AJ52" s="310"/>
      <c r="AK52" s="310"/>
      <c r="AL52" s="310"/>
      <c r="AM52" s="310"/>
      <c r="AN52" s="312" t="s">
        <v>56</v>
      </c>
      <c r="AO52" s="310"/>
      <c r="AP52" s="310"/>
      <c r="AQ52" s="57" t="s">
        <v>57</v>
      </c>
      <c r="AR52" s="34"/>
      <c r="AS52" s="58" t="s">
        <v>58</v>
      </c>
      <c r="AT52" s="59" t="s">
        <v>59</v>
      </c>
      <c r="AU52" s="59" t="s">
        <v>60</v>
      </c>
      <c r="AV52" s="59" t="s">
        <v>61</v>
      </c>
      <c r="AW52" s="59" t="s">
        <v>62</v>
      </c>
      <c r="AX52" s="59" t="s">
        <v>63</v>
      </c>
      <c r="AY52" s="59" t="s">
        <v>64</v>
      </c>
      <c r="AZ52" s="59" t="s">
        <v>65</v>
      </c>
      <c r="BA52" s="59" t="s">
        <v>66</v>
      </c>
      <c r="BB52" s="59" t="s">
        <v>67</v>
      </c>
      <c r="BC52" s="59" t="s">
        <v>68</v>
      </c>
      <c r="BD52" s="60" t="s">
        <v>69</v>
      </c>
      <c r="BE52" s="33"/>
    </row>
    <row r="53" spans="1:91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>
      <c r="B54" s="64"/>
      <c r="C54" s="65" t="s">
        <v>70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13">
        <f>ROUND(SUM(AG55:AG59),2)</f>
        <v>0</v>
      </c>
      <c r="AH54" s="313"/>
      <c r="AI54" s="313"/>
      <c r="AJ54" s="313"/>
      <c r="AK54" s="313"/>
      <c r="AL54" s="313"/>
      <c r="AM54" s="313"/>
      <c r="AN54" s="314">
        <f t="shared" ref="AN54:AN59" si="0">SUM(AG54,AT54)</f>
        <v>0</v>
      </c>
      <c r="AO54" s="314"/>
      <c r="AP54" s="314"/>
      <c r="AQ54" s="68" t="s">
        <v>3</v>
      </c>
      <c r="AR54" s="64"/>
      <c r="AS54" s="69">
        <f>ROUND(SUM(AS55:AS59),2)</f>
        <v>0</v>
      </c>
      <c r="AT54" s="70">
        <f t="shared" ref="AT54:AT59" si="1">ROUND(SUM(AV54:AW54),2)</f>
        <v>0</v>
      </c>
      <c r="AU54" s="71">
        <f>ROUND(SUM(AU55:AU59),5)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ROUND(SUM(AZ55:AZ59),2)</f>
        <v>0</v>
      </c>
      <c r="BA54" s="70">
        <f>ROUND(SUM(BA55:BA59),2)</f>
        <v>0</v>
      </c>
      <c r="BB54" s="70">
        <f>ROUND(SUM(BB55:BB59),2)</f>
        <v>0</v>
      </c>
      <c r="BC54" s="70">
        <f>ROUND(SUM(BC55:BC59),2)</f>
        <v>0</v>
      </c>
      <c r="BD54" s="72">
        <f>ROUND(SUM(BD55:BD59),2)</f>
        <v>0</v>
      </c>
      <c r="BS54" s="73" t="s">
        <v>71</v>
      </c>
      <c r="BT54" s="73" t="s">
        <v>72</v>
      </c>
      <c r="BU54" s="74" t="s">
        <v>73</v>
      </c>
      <c r="BV54" s="73" t="s">
        <v>74</v>
      </c>
      <c r="BW54" s="73" t="s">
        <v>5</v>
      </c>
      <c r="BX54" s="73" t="s">
        <v>75</v>
      </c>
      <c r="CL54" s="73" t="s">
        <v>3</v>
      </c>
    </row>
    <row r="55" spans="1:91" s="7" customFormat="1" ht="24.75" customHeight="1">
      <c r="A55" s="75" t="s">
        <v>76</v>
      </c>
      <c r="B55" s="76"/>
      <c r="C55" s="77"/>
      <c r="D55" s="308" t="s">
        <v>77</v>
      </c>
      <c r="E55" s="308"/>
      <c r="F55" s="308"/>
      <c r="G55" s="308"/>
      <c r="H55" s="308"/>
      <c r="I55" s="78"/>
      <c r="J55" s="308" t="s">
        <v>78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6">
        <f>'SO 01_1 - Polní cesta C2b'!J30</f>
        <v>0</v>
      </c>
      <c r="AH55" s="307"/>
      <c r="AI55" s="307"/>
      <c r="AJ55" s="307"/>
      <c r="AK55" s="307"/>
      <c r="AL55" s="307"/>
      <c r="AM55" s="307"/>
      <c r="AN55" s="306">
        <f t="shared" si="0"/>
        <v>0</v>
      </c>
      <c r="AO55" s="307"/>
      <c r="AP55" s="307"/>
      <c r="AQ55" s="79" t="s">
        <v>79</v>
      </c>
      <c r="AR55" s="76"/>
      <c r="AS55" s="80">
        <v>0</v>
      </c>
      <c r="AT55" s="81">
        <f t="shared" si="1"/>
        <v>0</v>
      </c>
      <c r="AU55" s="82">
        <f>'SO 01_1 - Polní cesta C2b'!Q95</f>
        <v>0</v>
      </c>
      <c r="AV55" s="81">
        <f>'SO 01_1 - Polní cesta C2b'!J33</f>
        <v>0</v>
      </c>
      <c r="AW55" s="81">
        <f>'SO 01_1 - Polní cesta C2b'!J34</f>
        <v>0</v>
      </c>
      <c r="AX55" s="81">
        <f>'SO 01_1 - Polní cesta C2b'!J35</f>
        <v>0</v>
      </c>
      <c r="AY55" s="81">
        <f>'SO 01_1 - Polní cesta C2b'!J36</f>
        <v>0</v>
      </c>
      <c r="AZ55" s="81">
        <f>'SO 01_1 - Polní cesta C2b'!F33</f>
        <v>0</v>
      </c>
      <c r="BA55" s="81">
        <f>'SO 01_1 - Polní cesta C2b'!F34</f>
        <v>0</v>
      </c>
      <c r="BB55" s="81">
        <f>'SO 01_1 - Polní cesta C2b'!F35</f>
        <v>0</v>
      </c>
      <c r="BC55" s="81">
        <f>'SO 01_1 - Polní cesta C2b'!F36</f>
        <v>0</v>
      </c>
      <c r="BD55" s="83">
        <f>'SO 01_1 - Polní cesta C2b'!F37</f>
        <v>0</v>
      </c>
      <c r="BT55" s="84" t="s">
        <v>80</v>
      </c>
      <c r="BV55" s="84" t="s">
        <v>74</v>
      </c>
      <c r="BW55" s="84" t="s">
        <v>81</v>
      </c>
      <c r="BX55" s="84" t="s">
        <v>5</v>
      </c>
      <c r="CL55" s="84" t="s">
        <v>3</v>
      </c>
      <c r="CM55" s="84" t="s">
        <v>82</v>
      </c>
    </row>
    <row r="56" spans="1:91" s="7" customFormat="1" ht="24.75" customHeight="1">
      <c r="A56" s="75" t="s">
        <v>76</v>
      </c>
      <c r="B56" s="76"/>
      <c r="C56" s="77"/>
      <c r="D56" s="308" t="s">
        <v>83</v>
      </c>
      <c r="E56" s="308"/>
      <c r="F56" s="308"/>
      <c r="G56" s="308"/>
      <c r="H56" s="308"/>
      <c r="I56" s="78"/>
      <c r="J56" s="308" t="s">
        <v>84</v>
      </c>
      <c r="K56" s="308"/>
      <c r="L56" s="308"/>
      <c r="M56" s="308"/>
      <c r="N56" s="308"/>
      <c r="O56" s="308"/>
      <c r="P56" s="308"/>
      <c r="Q56" s="308"/>
      <c r="R56" s="308"/>
      <c r="S56" s="308"/>
      <c r="T56" s="308"/>
      <c r="U56" s="308"/>
      <c r="V56" s="308"/>
      <c r="W56" s="308"/>
      <c r="X56" s="308"/>
      <c r="Y56" s="308"/>
      <c r="Z56" s="308"/>
      <c r="AA56" s="308"/>
      <c r="AB56" s="308"/>
      <c r="AC56" s="308"/>
      <c r="AD56" s="308"/>
      <c r="AE56" s="308"/>
      <c r="AF56" s="308"/>
      <c r="AG56" s="306">
        <f>'SO 01_2 - Výsadba IP7'!J30</f>
        <v>0</v>
      </c>
      <c r="AH56" s="307"/>
      <c r="AI56" s="307"/>
      <c r="AJ56" s="307"/>
      <c r="AK56" s="307"/>
      <c r="AL56" s="307"/>
      <c r="AM56" s="307"/>
      <c r="AN56" s="306">
        <f t="shared" si="0"/>
        <v>0</v>
      </c>
      <c r="AO56" s="307"/>
      <c r="AP56" s="307"/>
      <c r="AQ56" s="79" t="s">
        <v>79</v>
      </c>
      <c r="AR56" s="76"/>
      <c r="AS56" s="80">
        <v>0</v>
      </c>
      <c r="AT56" s="81">
        <f t="shared" si="1"/>
        <v>0</v>
      </c>
      <c r="AU56" s="82">
        <f>'SO 01_2 - Výsadba IP7'!Q82</f>
        <v>0</v>
      </c>
      <c r="AV56" s="81">
        <f>'SO 01_2 - Výsadba IP7'!J33</f>
        <v>0</v>
      </c>
      <c r="AW56" s="81">
        <f>'SO 01_2 - Výsadba IP7'!J34</f>
        <v>0</v>
      </c>
      <c r="AX56" s="81">
        <f>'SO 01_2 - Výsadba IP7'!J35</f>
        <v>0</v>
      </c>
      <c r="AY56" s="81">
        <f>'SO 01_2 - Výsadba IP7'!J36</f>
        <v>0</v>
      </c>
      <c r="AZ56" s="81">
        <f>'SO 01_2 - Výsadba IP7'!F33</f>
        <v>0</v>
      </c>
      <c r="BA56" s="81">
        <f>'SO 01_2 - Výsadba IP7'!F34</f>
        <v>0</v>
      </c>
      <c r="BB56" s="81">
        <f>'SO 01_2 - Výsadba IP7'!F35</f>
        <v>0</v>
      </c>
      <c r="BC56" s="81">
        <f>'SO 01_2 - Výsadba IP7'!F36</f>
        <v>0</v>
      </c>
      <c r="BD56" s="83">
        <f>'SO 01_2 - Výsadba IP7'!F37</f>
        <v>0</v>
      </c>
      <c r="BT56" s="84" t="s">
        <v>80</v>
      </c>
      <c r="BV56" s="84" t="s">
        <v>74</v>
      </c>
      <c r="BW56" s="84" t="s">
        <v>85</v>
      </c>
      <c r="BX56" s="84" t="s">
        <v>5</v>
      </c>
      <c r="CL56" s="84" t="s">
        <v>3</v>
      </c>
      <c r="CM56" s="84" t="s">
        <v>82</v>
      </c>
    </row>
    <row r="57" spans="1:91" s="7" customFormat="1" ht="24.75" customHeight="1">
      <c r="A57" s="75" t="s">
        <v>76</v>
      </c>
      <c r="B57" s="76"/>
      <c r="C57" s="77"/>
      <c r="D57" s="308" t="s">
        <v>86</v>
      </c>
      <c r="E57" s="308"/>
      <c r="F57" s="308"/>
      <c r="G57" s="308"/>
      <c r="H57" s="308"/>
      <c r="I57" s="78"/>
      <c r="J57" s="308" t="s">
        <v>87</v>
      </c>
      <c r="K57" s="308"/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8"/>
      <c r="Z57" s="308"/>
      <c r="AA57" s="308"/>
      <c r="AB57" s="308"/>
      <c r="AC57" s="308"/>
      <c r="AD57" s="308"/>
      <c r="AE57" s="308"/>
      <c r="AF57" s="308"/>
      <c r="AG57" s="306">
        <f>'SO 01_3 - 1. rok následné...'!J30</f>
        <v>0</v>
      </c>
      <c r="AH57" s="307"/>
      <c r="AI57" s="307"/>
      <c r="AJ57" s="307"/>
      <c r="AK57" s="307"/>
      <c r="AL57" s="307"/>
      <c r="AM57" s="307"/>
      <c r="AN57" s="306">
        <f t="shared" si="0"/>
        <v>0</v>
      </c>
      <c r="AO57" s="307"/>
      <c r="AP57" s="307"/>
      <c r="AQ57" s="79" t="s">
        <v>79</v>
      </c>
      <c r="AR57" s="76"/>
      <c r="AS57" s="80">
        <v>0</v>
      </c>
      <c r="AT57" s="81">
        <f t="shared" si="1"/>
        <v>0</v>
      </c>
      <c r="AU57" s="82">
        <f>'SO 01_3 - 1. rok následné...'!Q82</f>
        <v>0</v>
      </c>
      <c r="AV57" s="81">
        <f>'SO 01_3 - 1. rok následné...'!J33</f>
        <v>0</v>
      </c>
      <c r="AW57" s="81">
        <f>'SO 01_3 - 1. rok následné...'!J34</f>
        <v>0</v>
      </c>
      <c r="AX57" s="81">
        <f>'SO 01_3 - 1. rok následné...'!J35</f>
        <v>0</v>
      </c>
      <c r="AY57" s="81">
        <f>'SO 01_3 - 1. rok následné...'!J36</f>
        <v>0</v>
      </c>
      <c r="AZ57" s="81">
        <f>'SO 01_3 - 1. rok následné...'!F33</f>
        <v>0</v>
      </c>
      <c r="BA57" s="81">
        <f>'SO 01_3 - 1. rok následné...'!F34</f>
        <v>0</v>
      </c>
      <c r="BB57" s="81">
        <f>'SO 01_3 - 1. rok následné...'!F35</f>
        <v>0</v>
      </c>
      <c r="BC57" s="81">
        <f>'SO 01_3 - 1. rok následné...'!F36</f>
        <v>0</v>
      </c>
      <c r="BD57" s="83">
        <f>'SO 01_3 - 1. rok následné...'!F37</f>
        <v>0</v>
      </c>
      <c r="BT57" s="84" t="s">
        <v>80</v>
      </c>
      <c r="BV57" s="84" t="s">
        <v>74</v>
      </c>
      <c r="BW57" s="84" t="s">
        <v>88</v>
      </c>
      <c r="BX57" s="84" t="s">
        <v>5</v>
      </c>
      <c r="CL57" s="84" t="s">
        <v>3</v>
      </c>
      <c r="CM57" s="84" t="s">
        <v>82</v>
      </c>
    </row>
    <row r="58" spans="1:91" s="7" customFormat="1" ht="24.75" customHeight="1">
      <c r="A58" s="75" t="s">
        <v>76</v>
      </c>
      <c r="B58" s="76"/>
      <c r="C58" s="77"/>
      <c r="D58" s="308" t="s">
        <v>89</v>
      </c>
      <c r="E58" s="308"/>
      <c r="F58" s="308"/>
      <c r="G58" s="308"/>
      <c r="H58" s="308"/>
      <c r="I58" s="78"/>
      <c r="J58" s="308" t="s">
        <v>90</v>
      </c>
      <c r="K58" s="308"/>
      <c r="L58" s="308"/>
      <c r="M58" s="308"/>
      <c r="N58" s="308"/>
      <c r="O58" s="308"/>
      <c r="P58" s="308"/>
      <c r="Q58" s="308"/>
      <c r="R58" s="308"/>
      <c r="S58" s="308"/>
      <c r="T58" s="308"/>
      <c r="U58" s="308"/>
      <c r="V58" s="308"/>
      <c r="W58" s="308"/>
      <c r="X58" s="308"/>
      <c r="Y58" s="308"/>
      <c r="Z58" s="308"/>
      <c r="AA58" s="308"/>
      <c r="AB58" s="308"/>
      <c r="AC58" s="308"/>
      <c r="AD58" s="308"/>
      <c r="AE58" s="308"/>
      <c r="AF58" s="308"/>
      <c r="AG58" s="306">
        <f>'SO 01_4 - 2. rok následné...'!J30</f>
        <v>0</v>
      </c>
      <c r="AH58" s="307"/>
      <c r="AI58" s="307"/>
      <c r="AJ58" s="307"/>
      <c r="AK58" s="307"/>
      <c r="AL58" s="307"/>
      <c r="AM58" s="307"/>
      <c r="AN58" s="306">
        <f t="shared" si="0"/>
        <v>0</v>
      </c>
      <c r="AO58" s="307"/>
      <c r="AP58" s="307"/>
      <c r="AQ58" s="79" t="s">
        <v>79</v>
      </c>
      <c r="AR58" s="76"/>
      <c r="AS58" s="80">
        <v>0</v>
      </c>
      <c r="AT58" s="81">
        <f t="shared" si="1"/>
        <v>0</v>
      </c>
      <c r="AU58" s="82">
        <f>'SO 01_4 - 2. rok následné...'!Q82</f>
        <v>0</v>
      </c>
      <c r="AV58" s="81">
        <f>'SO 01_4 - 2. rok následné...'!J33</f>
        <v>0</v>
      </c>
      <c r="AW58" s="81">
        <f>'SO 01_4 - 2. rok následné...'!J34</f>
        <v>0</v>
      </c>
      <c r="AX58" s="81">
        <f>'SO 01_4 - 2. rok následné...'!J35</f>
        <v>0</v>
      </c>
      <c r="AY58" s="81">
        <f>'SO 01_4 - 2. rok následné...'!J36</f>
        <v>0</v>
      </c>
      <c r="AZ58" s="81">
        <f>'SO 01_4 - 2. rok následné...'!F33</f>
        <v>0</v>
      </c>
      <c r="BA58" s="81">
        <f>'SO 01_4 - 2. rok následné...'!F34</f>
        <v>0</v>
      </c>
      <c r="BB58" s="81">
        <f>'SO 01_4 - 2. rok následné...'!F35</f>
        <v>0</v>
      </c>
      <c r="BC58" s="81">
        <f>'SO 01_4 - 2. rok následné...'!F36</f>
        <v>0</v>
      </c>
      <c r="BD58" s="83">
        <f>'SO 01_4 - 2. rok následné...'!F37</f>
        <v>0</v>
      </c>
      <c r="BT58" s="84" t="s">
        <v>80</v>
      </c>
      <c r="BV58" s="84" t="s">
        <v>74</v>
      </c>
      <c r="BW58" s="84" t="s">
        <v>91</v>
      </c>
      <c r="BX58" s="84" t="s">
        <v>5</v>
      </c>
      <c r="CL58" s="84" t="s">
        <v>3</v>
      </c>
      <c r="CM58" s="84" t="s">
        <v>82</v>
      </c>
    </row>
    <row r="59" spans="1:91" s="7" customFormat="1" ht="24.75" customHeight="1">
      <c r="A59" s="75" t="s">
        <v>76</v>
      </c>
      <c r="B59" s="76"/>
      <c r="C59" s="77"/>
      <c r="D59" s="308" t="s">
        <v>92</v>
      </c>
      <c r="E59" s="308"/>
      <c r="F59" s="308"/>
      <c r="G59" s="308"/>
      <c r="H59" s="308"/>
      <c r="I59" s="78"/>
      <c r="J59" s="308" t="s">
        <v>93</v>
      </c>
      <c r="K59" s="308"/>
      <c r="L59" s="308"/>
      <c r="M59" s="308"/>
      <c r="N59" s="308"/>
      <c r="O59" s="308"/>
      <c r="P59" s="308"/>
      <c r="Q59" s="308"/>
      <c r="R59" s="308"/>
      <c r="S59" s="308"/>
      <c r="T59" s="308"/>
      <c r="U59" s="308"/>
      <c r="V59" s="308"/>
      <c r="W59" s="308"/>
      <c r="X59" s="308"/>
      <c r="Y59" s="308"/>
      <c r="Z59" s="308"/>
      <c r="AA59" s="308"/>
      <c r="AB59" s="308"/>
      <c r="AC59" s="308"/>
      <c r="AD59" s="308"/>
      <c r="AE59" s="308"/>
      <c r="AF59" s="308"/>
      <c r="AG59" s="306">
        <f>'SO 01_5 - 3. rok následné...'!J30</f>
        <v>0</v>
      </c>
      <c r="AH59" s="307"/>
      <c r="AI59" s="307"/>
      <c r="AJ59" s="307"/>
      <c r="AK59" s="307"/>
      <c r="AL59" s="307"/>
      <c r="AM59" s="307"/>
      <c r="AN59" s="306">
        <f t="shared" si="0"/>
        <v>0</v>
      </c>
      <c r="AO59" s="307"/>
      <c r="AP59" s="307"/>
      <c r="AQ59" s="79" t="s">
        <v>79</v>
      </c>
      <c r="AR59" s="76"/>
      <c r="AS59" s="85">
        <v>0</v>
      </c>
      <c r="AT59" s="86">
        <f t="shared" si="1"/>
        <v>0</v>
      </c>
      <c r="AU59" s="87">
        <f>'SO 01_5 - 3. rok následné...'!Q82</f>
        <v>0</v>
      </c>
      <c r="AV59" s="86">
        <f>'SO 01_5 - 3. rok následné...'!J33</f>
        <v>0</v>
      </c>
      <c r="AW59" s="86">
        <f>'SO 01_5 - 3. rok následné...'!J34</f>
        <v>0</v>
      </c>
      <c r="AX59" s="86">
        <f>'SO 01_5 - 3. rok následné...'!J35</f>
        <v>0</v>
      </c>
      <c r="AY59" s="86">
        <f>'SO 01_5 - 3. rok následné...'!J36</f>
        <v>0</v>
      </c>
      <c r="AZ59" s="86">
        <f>'SO 01_5 - 3. rok následné...'!F33</f>
        <v>0</v>
      </c>
      <c r="BA59" s="86">
        <f>'SO 01_5 - 3. rok následné...'!F34</f>
        <v>0</v>
      </c>
      <c r="BB59" s="86">
        <f>'SO 01_5 - 3. rok následné...'!F35</f>
        <v>0</v>
      </c>
      <c r="BC59" s="86">
        <f>'SO 01_5 - 3. rok následné...'!F36</f>
        <v>0</v>
      </c>
      <c r="BD59" s="88">
        <f>'SO 01_5 - 3. rok následné...'!F37</f>
        <v>0</v>
      </c>
      <c r="BT59" s="84" t="s">
        <v>80</v>
      </c>
      <c r="BV59" s="84" t="s">
        <v>74</v>
      </c>
      <c r="BW59" s="84" t="s">
        <v>94</v>
      </c>
      <c r="BX59" s="84" t="s">
        <v>5</v>
      </c>
      <c r="CL59" s="84" t="s">
        <v>3</v>
      </c>
      <c r="CM59" s="84" t="s">
        <v>82</v>
      </c>
    </row>
    <row r="60" spans="1:91" s="2" customFormat="1" ht="30" customHeight="1">
      <c r="A60" s="33"/>
      <c r="B60" s="34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4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  <row r="61" spans="1:91" s="2" customFormat="1" ht="6.95" customHeight="1">
      <c r="A61" s="33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34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</sheetData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 01_1 - Polní cesta C2b'!C2" display="/" xr:uid="{00000000-0004-0000-0000-000000000000}"/>
    <hyperlink ref="A56" location="'SO 01_2 - Výsadba IP7'!C2" display="/" xr:uid="{00000000-0004-0000-0000-000001000000}"/>
    <hyperlink ref="A57" location="'SO 01_3 - 1. rok následné...'!C2" display="/" xr:uid="{00000000-0004-0000-0000-000002000000}"/>
    <hyperlink ref="A58" location="'SO 01_4 - 2. rok následné...'!C2" display="/" xr:uid="{00000000-0004-0000-0000-000003000000}"/>
    <hyperlink ref="A59" location="'SO 01_5 - 3. rok následné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N1032"/>
  <sheetViews>
    <sheetView showGridLines="0" workbookViewId="0">
      <selection activeCell="J12" sqref="J1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2" width="22.3320312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1" width="14.1640625" style="1" hidden="1" customWidth="1"/>
    <col min="22" max="22" width="16.33203125" style="1" hidden="1" customWidth="1"/>
    <col min="23" max="23" width="12.33203125" style="1" customWidth="1"/>
    <col min="24" max="24" width="16.33203125" style="1" customWidth="1"/>
    <col min="25" max="25" width="12.33203125" style="1" customWidth="1"/>
    <col min="26" max="26" width="15" style="1" customWidth="1"/>
    <col min="27" max="27" width="11" style="1" customWidth="1"/>
    <col min="28" max="28" width="15" style="1" customWidth="1"/>
    <col min="29" max="29" width="16.33203125" style="1" customWidth="1"/>
    <col min="30" max="30" width="11" style="1" customWidth="1"/>
    <col min="31" max="31" width="15" style="1" customWidth="1"/>
    <col min="32" max="32" width="16.33203125" style="1" customWidth="1"/>
    <col min="45" max="66" width="9.33203125" style="1" hidden="1"/>
  </cols>
  <sheetData>
    <row r="2" spans="1:47" s="1" customFormat="1" ht="36.950000000000003" customHeight="1">
      <c r="M2" s="286" t="s">
        <v>6</v>
      </c>
      <c r="N2" s="287"/>
      <c r="O2" s="287"/>
      <c r="P2" s="287"/>
      <c r="Q2" s="287"/>
      <c r="R2" s="287"/>
      <c r="S2" s="287"/>
      <c r="T2" s="287"/>
      <c r="U2" s="287"/>
      <c r="V2" s="287"/>
      <c r="W2" s="287"/>
      <c r="AU2" s="18" t="s">
        <v>81</v>
      </c>
    </row>
    <row r="3" spans="1:47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U3" s="18" t="s">
        <v>82</v>
      </c>
    </row>
    <row r="4" spans="1:47" s="1" customFormat="1" ht="24.95" customHeight="1">
      <c r="B4" s="21"/>
      <c r="D4" s="22" t="s">
        <v>95</v>
      </c>
      <c r="M4" s="21"/>
      <c r="N4" s="89" t="s">
        <v>11</v>
      </c>
      <c r="AU4" s="18" t="s">
        <v>4</v>
      </c>
    </row>
    <row r="5" spans="1:47" s="1" customFormat="1" ht="6.95" customHeight="1">
      <c r="B5" s="21"/>
      <c r="M5" s="21"/>
    </row>
    <row r="6" spans="1:47" s="1" customFormat="1" ht="12" customHeight="1">
      <c r="B6" s="21"/>
      <c r="D6" s="28" t="s">
        <v>17</v>
      </c>
      <c r="M6" s="21"/>
    </row>
    <row r="7" spans="1:47" s="1" customFormat="1" ht="16.5" customHeight="1">
      <c r="B7" s="21"/>
      <c r="E7" s="325" t="str">
        <f>'Rekapitulace stavby'!K6</f>
        <v>Realizace společných zařízení v k. ú. Stará Ves n. O. - I. etapa</v>
      </c>
      <c r="F7" s="326"/>
      <c r="G7" s="326"/>
      <c r="H7" s="326"/>
      <c r="M7" s="21"/>
    </row>
    <row r="8" spans="1:47" s="2" customFormat="1" ht="12" customHeight="1">
      <c r="A8" s="33"/>
      <c r="B8" s="34"/>
      <c r="C8" s="33"/>
      <c r="D8" s="28" t="s">
        <v>96</v>
      </c>
      <c r="E8" s="33"/>
      <c r="F8" s="33"/>
      <c r="G8" s="33"/>
      <c r="H8" s="33"/>
      <c r="I8" s="33"/>
      <c r="J8" s="33"/>
      <c r="K8" s="33"/>
      <c r="L8" s="33"/>
      <c r="M8" s="90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</row>
    <row r="9" spans="1:47" s="2" customFormat="1" ht="16.5" customHeight="1">
      <c r="A9" s="33"/>
      <c r="B9" s="34"/>
      <c r="C9" s="33"/>
      <c r="D9" s="33"/>
      <c r="E9" s="315" t="s">
        <v>97</v>
      </c>
      <c r="F9" s="324"/>
      <c r="G9" s="324"/>
      <c r="H9" s="324"/>
      <c r="I9" s="33"/>
      <c r="J9" s="33"/>
      <c r="K9" s="33"/>
      <c r="L9" s="33"/>
      <c r="M9" s="90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</row>
    <row r="10" spans="1:47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90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</row>
    <row r="11" spans="1:47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33"/>
      <c r="M11" s="9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47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>
        <f>'Rekapitulace stavby'!AN8</f>
        <v>0</v>
      </c>
      <c r="K12" s="33"/>
      <c r="L12" s="33"/>
      <c r="M12" s="90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</row>
    <row r="13" spans="1:47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90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</row>
    <row r="14" spans="1:47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33"/>
      <c r="M14" s="90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</row>
    <row r="15" spans="1:47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33"/>
      <c r="M15" s="90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</row>
    <row r="16" spans="1:47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90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33"/>
      <c r="M17" s="90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s="2" customFormat="1" ht="18" customHeight="1">
      <c r="A18" s="33"/>
      <c r="B18" s="34"/>
      <c r="C18" s="33"/>
      <c r="D18" s="33"/>
      <c r="E18" s="327" t="str">
        <f>'Rekapitulace stavby'!E14</f>
        <v>Vyplň údaj</v>
      </c>
      <c r="F18" s="298"/>
      <c r="G18" s="298"/>
      <c r="H18" s="298"/>
      <c r="I18" s="28" t="s">
        <v>28</v>
      </c>
      <c r="J18" s="29" t="str">
        <f>'Rekapitulace stavby'!AN14</f>
        <v>Vyplň údaj</v>
      </c>
      <c r="K18" s="33"/>
      <c r="L18" s="33"/>
      <c r="M18" s="90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90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32</v>
      </c>
      <c r="K20" s="33"/>
      <c r="L20" s="33"/>
      <c r="M20" s="90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28" t="s">
        <v>28</v>
      </c>
      <c r="J21" s="26" t="s">
        <v>3</v>
      </c>
      <c r="K21" s="33"/>
      <c r="L21" s="33"/>
      <c r="M21" s="90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90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25</v>
      </c>
      <c r="J23" s="26" t="s">
        <v>3</v>
      </c>
      <c r="K23" s="33"/>
      <c r="L23" s="33"/>
      <c r="M23" s="90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s="2" customFormat="1" ht="18" customHeight="1">
      <c r="A24" s="33"/>
      <c r="B24" s="34"/>
      <c r="C24" s="33"/>
      <c r="D24" s="33"/>
      <c r="E24" s="26" t="s">
        <v>98</v>
      </c>
      <c r="F24" s="33"/>
      <c r="G24" s="33"/>
      <c r="H24" s="33"/>
      <c r="I24" s="28" t="s">
        <v>28</v>
      </c>
      <c r="J24" s="26" t="s">
        <v>3</v>
      </c>
      <c r="K24" s="33"/>
      <c r="L24" s="33"/>
      <c r="M24" s="90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90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</row>
    <row r="26" spans="1:32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33"/>
      <c r="M26" s="90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16.5" customHeight="1">
      <c r="A27" s="91"/>
      <c r="B27" s="92"/>
      <c r="C27" s="91"/>
      <c r="D27" s="91"/>
      <c r="E27" s="302" t="s">
        <v>3</v>
      </c>
      <c r="F27" s="302"/>
      <c r="G27" s="302"/>
      <c r="H27" s="302"/>
      <c r="I27" s="91"/>
      <c r="J27" s="91"/>
      <c r="K27" s="91"/>
      <c r="L27" s="91"/>
      <c r="M27" s="93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</row>
    <row r="28" spans="1:32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90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</row>
    <row r="29" spans="1:32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279"/>
      <c r="M29" s="90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</row>
    <row r="30" spans="1:32" s="2" customFormat="1" ht="25.35" customHeight="1">
      <c r="A30" s="33"/>
      <c r="B30" s="34"/>
      <c r="C30" s="33"/>
      <c r="D30" s="94" t="s">
        <v>38</v>
      </c>
      <c r="E30" s="33"/>
      <c r="F30" s="33"/>
      <c r="G30" s="33"/>
      <c r="H30" s="33"/>
      <c r="I30" s="33"/>
      <c r="J30" s="67">
        <f>ROUND(J95, 2)</f>
        <v>0</v>
      </c>
      <c r="K30" s="33"/>
      <c r="L30" s="33"/>
      <c r="M30" s="90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</row>
    <row r="31" spans="1:32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279"/>
      <c r="M31" s="90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</row>
    <row r="32" spans="1:32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33"/>
      <c r="M32" s="90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</row>
    <row r="33" spans="1:32" s="2" customFormat="1" ht="14.45" customHeight="1">
      <c r="A33" s="33"/>
      <c r="B33" s="34"/>
      <c r="C33" s="33"/>
      <c r="D33" s="95" t="s">
        <v>42</v>
      </c>
      <c r="E33" s="28" t="s">
        <v>43</v>
      </c>
      <c r="F33" s="96">
        <f>ROUND((SUM(BF95:BF1031)),  2)</f>
        <v>0</v>
      </c>
      <c r="G33" s="33"/>
      <c r="H33" s="33"/>
      <c r="I33" s="97">
        <v>0.21</v>
      </c>
      <c r="J33" s="96">
        <f>ROUND(((SUM(BF95:BF1031))*I33),  2)</f>
        <v>0</v>
      </c>
      <c r="K33" s="33"/>
      <c r="L33" s="33"/>
      <c r="M33" s="90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</row>
    <row r="34" spans="1:32" s="2" customFormat="1" ht="14.45" customHeight="1">
      <c r="A34" s="33"/>
      <c r="B34" s="34"/>
      <c r="C34" s="33"/>
      <c r="D34" s="33"/>
      <c r="E34" s="28" t="s">
        <v>44</v>
      </c>
      <c r="F34" s="96">
        <f>ROUND((SUM(BG95:BG1031)),  2)</f>
        <v>0</v>
      </c>
      <c r="G34" s="33"/>
      <c r="H34" s="33"/>
      <c r="I34" s="97">
        <v>0.15</v>
      </c>
      <c r="J34" s="96">
        <f>ROUND(((SUM(BG95:BG1031))*I34),  2)</f>
        <v>0</v>
      </c>
      <c r="K34" s="33"/>
      <c r="L34" s="33"/>
      <c r="M34" s="90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s="2" customFormat="1" ht="14.45" hidden="1" customHeight="1">
      <c r="A35" s="33"/>
      <c r="B35" s="34"/>
      <c r="C35" s="33"/>
      <c r="D35" s="33"/>
      <c r="E35" s="28" t="s">
        <v>45</v>
      </c>
      <c r="F35" s="96">
        <f>ROUND((SUM(BH95:BH1031)),  2)</f>
        <v>0</v>
      </c>
      <c r="G35" s="33"/>
      <c r="H35" s="33"/>
      <c r="I35" s="97">
        <v>0.21</v>
      </c>
      <c r="J35" s="96">
        <f>0</f>
        <v>0</v>
      </c>
      <c r="K35" s="33"/>
      <c r="L35" s="33"/>
      <c r="M35" s="90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s="2" customFormat="1" ht="14.45" hidden="1" customHeight="1">
      <c r="A36" s="33"/>
      <c r="B36" s="34"/>
      <c r="C36" s="33"/>
      <c r="D36" s="33"/>
      <c r="E36" s="28" t="s">
        <v>46</v>
      </c>
      <c r="F36" s="96">
        <f>ROUND((SUM(BI95:BI1031)),  2)</f>
        <v>0</v>
      </c>
      <c r="G36" s="33"/>
      <c r="H36" s="33"/>
      <c r="I36" s="97">
        <v>0.15</v>
      </c>
      <c r="J36" s="96">
        <f>0</f>
        <v>0</v>
      </c>
      <c r="K36" s="33"/>
      <c r="L36" s="33"/>
      <c r="M36" s="90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s="2" customFormat="1" ht="14.45" hidden="1" customHeight="1">
      <c r="A37" s="33"/>
      <c r="B37" s="34"/>
      <c r="C37" s="33"/>
      <c r="D37" s="33"/>
      <c r="E37" s="28" t="s">
        <v>47</v>
      </c>
      <c r="F37" s="96">
        <f>ROUND((SUM(BJ95:BJ1031)),  2)</f>
        <v>0</v>
      </c>
      <c r="G37" s="33"/>
      <c r="H37" s="33"/>
      <c r="I37" s="97">
        <v>0</v>
      </c>
      <c r="J37" s="96">
        <f>0</f>
        <v>0</v>
      </c>
      <c r="K37" s="33"/>
      <c r="L37" s="33"/>
      <c r="M37" s="90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90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</row>
    <row r="39" spans="1:32" s="2" customFormat="1" ht="25.35" customHeight="1">
      <c r="A39" s="33"/>
      <c r="B39" s="34"/>
      <c r="C39" s="98"/>
      <c r="D39" s="99" t="s">
        <v>48</v>
      </c>
      <c r="E39" s="56"/>
      <c r="F39" s="56"/>
      <c r="G39" s="100" t="s">
        <v>49</v>
      </c>
      <c r="H39" s="101" t="s">
        <v>50</v>
      </c>
      <c r="I39" s="56"/>
      <c r="J39" s="102">
        <f>SUM(J30:J37)</f>
        <v>0</v>
      </c>
      <c r="K39" s="103"/>
      <c r="L39" s="280"/>
      <c r="M39" s="90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</row>
    <row r="40" spans="1:32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283"/>
      <c r="M40" s="90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</row>
    <row r="44" spans="1:32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284"/>
      <c r="M44" s="90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</row>
    <row r="45" spans="1:32" s="2" customFormat="1" ht="24.95" customHeight="1">
      <c r="A45" s="33"/>
      <c r="B45" s="34"/>
      <c r="C45" s="22" t="s">
        <v>99</v>
      </c>
      <c r="D45" s="33"/>
      <c r="E45" s="33"/>
      <c r="F45" s="33"/>
      <c r="G45" s="33"/>
      <c r="H45" s="33"/>
      <c r="I45" s="33"/>
      <c r="J45" s="33"/>
      <c r="K45" s="33"/>
      <c r="L45" s="33"/>
      <c r="M45" s="90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</row>
    <row r="46" spans="1:32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90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</row>
    <row r="47" spans="1:32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33"/>
      <c r="M47" s="90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</row>
    <row r="48" spans="1:32" s="2" customFormat="1" ht="16.5" customHeight="1">
      <c r="A48" s="33"/>
      <c r="B48" s="34"/>
      <c r="C48" s="33"/>
      <c r="D48" s="33"/>
      <c r="E48" s="325" t="str">
        <f>E7</f>
        <v>Realizace společných zařízení v k. ú. Stará Ves n. O. - I. etapa</v>
      </c>
      <c r="F48" s="326"/>
      <c r="G48" s="326"/>
      <c r="H48" s="326"/>
      <c r="I48" s="33"/>
      <c r="J48" s="33"/>
      <c r="K48" s="33"/>
      <c r="L48" s="33"/>
      <c r="M48" s="90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</row>
    <row r="49" spans="1:48" s="2" customFormat="1" ht="12" customHeight="1">
      <c r="A49" s="33"/>
      <c r="B49" s="34"/>
      <c r="C49" s="28" t="s">
        <v>96</v>
      </c>
      <c r="D49" s="33"/>
      <c r="E49" s="33"/>
      <c r="F49" s="33"/>
      <c r="G49" s="33"/>
      <c r="H49" s="33"/>
      <c r="I49" s="33"/>
      <c r="J49" s="33"/>
      <c r="K49" s="33"/>
      <c r="L49" s="33"/>
      <c r="M49" s="90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</row>
    <row r="50" spans="1:48" s="2" customFormat="1" ht="16.5" customHeight="1">
      <c r="A50" s="33"/>
      <c r="B50" s="34"/>
      <c r="C50" s="33"/>
      <c r="D50" s="33"/>
      <c r="E50" s="315" t="str">
        <f>E9</f>
        <v>SO 01_1 - Polní cesta C2b</v>
      </c>
      <c r="F50" s="324"/>
      <c r="G50" s="324"/>
      <c r="H50" s="324"/>
      <c r="I50" s="33"/>
      <c r="J50" s="33"/>
      <c r="K50" s="33"/>
      <c r="L50" s="33"/>
      <c r="M50" s="90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</row>
    <row r="51" spans="1:48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90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</row>
    <row r="52" spans="1:48" s="2" customFormat="1" ht="12" customHeight="1">
      <c r="A52" s="33"/>
      <c r="B52" s="34"/>
      <c r="C52" s="28" t="s">
        <v>21</v>
      </c>
      <c r="D52" s="33"/>
      <c r="E52" s="33"/>
      <c r="F52" s="26" t="str">
        <f>F12</f>
        <v>k. ú. Stará Ves nad Ondřejnicí</v>
      </c>
      <c r="G52" s="33"/>
      <c r="H52" s="33"/>
      <c r="I52" s="28" t="s">
        <v>23</v>
      </c>
      <c r="J52" s="51">
        <f>IF(J12="","",J12)</f>
        <v>0</v>
      </c>
      <c r="K52" s="33"/>
      <c r="L52" s="33"/>
      <c r="M52" s="90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</row>
    <row r="53" spans="1:48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0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</row>
    <row r="54" spans="1:48" s="2" customFormat="1" ht="54.4" customHeight="1">
      <c r="A54" s="33"/>
      <c r="B54" s="34"/>
      <c r="C54" s="28" t="s">
        <v>24</v>
      </c>
      <c r="D54" s="33"/>
      <c r="E54" s="33"/>
      <c r="F54" s="26" t="str">
        <f>E15</f>
        <v>ČR - SPÚ, KPÚ pro Moravskoslezský kraj</v>
      </c>
      <c r="G54" s="33"/>
      <c r="H54" s="33"/>
      <c r="I54" s="28" t="s">
        <v>31</v>
      </c>
      <c r="J54" s="31" t="str">
        <f>E21</f>
        <v>Hanousek s.r.o.,Barákova 2745/41, 796 01 Prostějov</v>
      </c>
      <c r="K54" s="33"/>
      <c r="L54" s="33"/>
      <c r="M54" s="90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</row>
    <row r="55" spans="1:48" s="2" customFormat="1" ht="15.2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35</v>
      </c>
      <c r="J55" s="31" t="str">
        <f>E24</f>
        <v>Ing. Jan Krč</v>
      </c>
      <c r="K55" s="33"/>
      <c r="L55" s="33"/>
      <c r="M55" s="90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</row>
    <row r="56" spans="1:48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90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</row>
    <row r="57" spans="1:48" s="2" customFormat="1" ht="29.25" customHeight="1">
      <c r="A57" s="33"/>
      <c r="B57" s="34"/>
      <c r="C57" s="104" t="s">
        <v>100</v>
      </c>
      <c r="D57" s="98"/>
      <c r="E57" s="98"/>
      <c r="F57" s="98"/>
      <c r="G57" s="98"/>
      <c r="H57" s="98"/>
      <c r="I57" s="98"/>
      <c r="J57" s="105" t="s">
        <v>101</v>
      </c>
      <c r="K57" s="98"/>
      <c r="L57" s="98"/>
      <c r="M57" s="90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48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90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</row>
    <row r="59" spans="1:48" s="2" customFormat="1" ht="22.9" customHeight="1">
      <c r="A59" s="33"/>
      <c r="B59" s="34"/>
      <c r="C59" s="106" t="s">
        <v>70</v>
      </c>
      <c r="D59" s="33"/>
      <c r="E59" s="33"/>
      <c r="F59" s="33"/>
      <c r="G59" s="33"/>
      <c r="H59" s="33"/>
      <c r="I59" s="33"/>
      <c r="J59" s="67">
        <f>J95</f>
        <v>0</v>
      </c>
      <c r="K59" s="33"/>
      <c r="L59" s="33"/>
      <c r="M59" s="90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V59" s="18" t="s">
        <v>102</v>
      </c>
    </row>
    <row r="60" spans="1:48" s="9" customFormat="1" ht="24.95" customHeight="1">
      <c r="B60" s="107"/>
      <c r="D60" s="108" t="s">
        <v>103</v>
      </c>
      <c r="E60" s="109"/>
      <c r="F60" s="109"/>
      <c r="G60" s="109"/>
      <c r="H60" s="109"/>
      <c r="I60" s="109"/>
      <c r="J60" s="110">
        <f>J96</f>
        <v>0</v>
      </c>
      <c r="M60" s="107"/>
    </row>
    <row r="61" spans="1:48" s="10" customFormat="1" ht="19.899999999999999" customHeight="1">
      <c r="B61" s="111"/>
      <c r="D61" s="112" t="s">
        <v>104</v>
      </c>
      <c r="E61" s="113"/>
      <c r="F61" s="113"/>
      <c r="G61" s="113"/>
      <c r="H61" s="113"/>
      <c r="I61" s="113"/>
      <c r="J61" s="114">
        <f>J97</f>
        <v>0</v>
      </c>
      <c r="M61" s="111"/>
    </row>
    <row r="62" spans="1:48" s="10" customFormat="1" ht="19.899999999999999" customHeight="1">
      <c r="B62" s="111"/>
      <c r="D62" s="112" t="s">
        <v>105</v>
      </c>
      <c r="E62" s="113"/>
      <c r="F62" s="113"/>
      <c r="G62" s="113"/>
      <c r="H62" s="113"/>
      <c r="I62" s="113"/>
      <c r="J62" s="114">
        <f>J540</f>
        <v>0</v>
      </c>
      <c r="M62" s="111"/>
    </row>
    <row r="63" spans="1:48" s="10" customFormat="1" ht="19.899999999999999" customHeight="1">
      <c r="B63" s="111"/>
      <c r="D63" s="112" t="s">
        <v>106</v>
      </c>
      <c r="E63" s="113"/>
      <c r="F63" s="113"/>
      <c r="G63" s="113"/>
      <c r="H63" s="113"/>
      <c r="I63" s="113"/>
      <c r="J63" s="114">
        <f>J556</f>
        <v>0</v>
      </c>
      <c r="M63" s="111"/>
    </row>
    <row r="64" spans="1:48" s="10" customFormat="1" ht="19.899999999999999" customHeight="1">
      <c r="B64" s="111"/>
      <c r="D64" s="112" t="s">
        <v>107</v>
      </c>
      <c r="E64" s="113"/>
      <c r="F64" s="113"/>
      <c r="G64" s="113"/>
      <c r="H64" s="113"/>
      <c r="I64" s="113"/>
      <c r="J64" s="114">
        <f>J602</f>
        <v>0</v>
      </c>
      <c r="M64" s="111"/>
    </row>
    <row r="65" spans="1:32" s="10" customFormat="1" ht="19.899999999999999" customHeight="1">
      <c r="B65" s="111"/>
      <c r="D65" s="112" t="s">
        <v>108</v>
      </c>
      <c r="E65" s="113"/>
      <c r="F65" s="113"/>
      <c r="G65" s="113"/>
      <c r="H65" s="113"/>
      <c r="I65" s="113"/>
      <c r="J65" s="114">
        <f>J637</f>
        <v>0</v>
      </c>
      <c r="M65" s="111"/>
    </row>
    <row r="66" spans="1:32" s="10" customFormat="1" ht="19.899999999999999" customHeight="1">
      <c r="B66" s="111"/>
      <c r="D66" s="112" t="s">
        <v>109</v>
      </c>
      <c r="E66" s="113"/>
      <c r="F66" s="113"/>
      <c r="G66" s="113"/>
      <c r="H66" s="113"/>
      <c r="I66" s="113"/>
      <c r="J66" s="114">
        <f>J816</f>
        <v>0</v>
      </c>
      <c r="M66" s="111"/>
    </row>
    <row r="67" spans="1:32" s="10" customFormat="1" ht="19.899999999999999" customHeight="1">
      <c r="B67" s="111"/>
      <c r="D67" s="112" t="s">
        <v>110</v>
      </c>
      <c r="E67" s="113"/>
      <c r="F67" s="113"/>
      <c r="G67" s="113"/>
      <c r="H67" s="113"/>
      <c r="I67" s="113"/>
      <c r="J67" s="114">
        <f>J851</f>
        <v>0</v>
      </c>
      <c r="M67" s="111"/>
    </row>
    <row r="68" spans="1:32" s="10" customFormat="1" ht="19.899999999999999" customHeight="1">
      <c r="B68" s="111"/>
      <c r="D68" s="112" t="s">
        <v>111</v>
      </c>
      <c r="E68" s="113"/>
      <c r="F68" s="113"/>
      <c r="G68" s="113"/>
      <c r="H68" s="113"/>
      <c r="I68" s="113"/>
      <c r="J68" s="114">
        <f>J908</f>
        <v>0</v>
      </c>
      <c r="M68" s="111"/>
    </row>
    <row r="69" spans="1:32" s="10" customFormat="1" ht="19.899999999999999" customHeight="1">
      <c r="B69" s="111"/>
      <c r="D69" s="112" t="s">
        <v>112</v>
      </c>
      <c r="E69" s="113"/>
      <c r="F69" s="113"/>
      <c r="G69" s="113"/>
      <c r="H69" s="113"/>
      <c r="I69" s="113"/>
      <c r="J69" s="114">
        <f>J942</f>
        <v>0</v>
      </c>
      <c r="M69" s="111"/>
    </row>
    <row r="70" spans="1:32" s="9" customFormat="1" ht="24.95" customHeight="1">
      <c r="B70" s="107"/>
      <c r="D70" s="108" t="s">
        <v>113</v>
      </c>
      <c r="E70" s="109"/>
      <c r="F70" s="109"/>
      <c r="G70" s="109"/>
      <c r="H70" s="109"/>
      <c r="I70" s="109"/>
      <c r="J70" s="110">
        <f>J947</f>
        <v>0</v>
      </c>
      <c r="M70" s="107"/>
    </row>
    <row r="71" spans="1:32" s="10" customFormat="1" ht="19.899999999999999" customHeight="1">
      <c r="B71" s="111"/>
      <c r="D71" s="112" t="s">
        <v>114</v>
      </c>
      <c r="E71" s="113"/>
      <c r="F71" s="113"/>
      <c r="G71" s="113"/>
      <c r="H71" s="113"/>
      <c r="I71" s="113"/>
      <c r="J71" s="114">
        <f>J948</f>
        <v>0</v>
      </c>
      <c r="M71" s="111"/>
    </row>
    <row r="72" spans="1:32" s="10" customFormat="1" ht="19.899999999999999" customHeight="1">
      <c r="B72" s="111"/>
      <c r="D72" s="112" t="s">
        <v>115</v>
      </c>
      <c r="E72" s="113"/>
      <c r="F72" s="113"/>
      <c r="G72" s="113"/>
      <c r="H72" s="113"/>
      <c r="I72" s="113"/>
      <c r="J72" s="114">
        <f>J974</f>
        <v>0</v>
      </c>
      <c r="M72" s="111"/>
    </row>
    <row r="73" spans="1:32" s="10" customFormat="1" ht="19.899999999999999" customHeight="1">
      <c r="B73" s="111"/>
      <c r="D73" s="112" t="s">
        <v>116</v>
      </c>
      <c r="E73" s="113"/>
      <c r="F73" s="113"/>
      <c r="G73" s="113"/>
      <c r="H73" s="113"/>
      <c r="I73" s="113"/>
      <c r="J73" s="114">
        <f>J984</f>
        <v>0</v>
      </c>
      <c r="M73" s="111"/>
    </row>
    <row r="74" spans="1:32" s="10" customFormat="1" ht="19.899999999999999" customHeight="1">
      <c r="B74" s="111"/>
      <c r="D74" s="112" t="s">
        <v>117</v>
      </c>
      <c r="E74" s="113"/>
      <c r="F74" s="113"/>
      <c r="G74" s="113"/>
      <c r="H74" s="113"/>
      <c r="I74" s="113"/>
      <c r="J74" s="114">
        <f>J1010</f>
        <v>0</v>
      </c>
      <c r="M74" s="111"/>
    </row>
    <row r="75" spans="1:32" s="10" customFormat="1" ht="19.899999999999999" customHeight="1">
      <c r="B75" s="111"/>
      <c r="D75" s="112" t="s">
        <v>118</v>
      </c>
      <c r="E75" s="113"/>
      <c r="F75" s="113"/>
      <c r="G75" s="113"/>
      <c r="H75" s="113"/>
      <c r="I75" s="113"/>
      <c r="J75" s="114">
        <f>J1018</f>
        <v>0</v>
      </c>
      <c r="M75" s="111"/>
    </row>
    <row r="76" spans="1:32" s="2" customFormat="1" ht="21.75" customHeigh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90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</row>
    <row r="77" spans="1:32" s="2" customFormat="1" ht="6.95" customHeight="1">
      <c r="A77" s="33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3"/>
      <c r="M77" s="90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</row>
    <row r="81" spans="1:64" s="2" customFormat="1" ht="6.95" customHeight="1">
      <c r="A81" s="33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4"/>
      <c r="M81" s="90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</row>
    <row r="82" spans="1:64" s="2" customFormat="1" ht="24.95" customHeight="1">
      <c r="A82" s="33"/>
      <c r="B82" s="34"/>
      <c r="C82" s="22" t="s">
        <v>119</v>
      </c>
      <c r="D82" s="33"/>
      <c r="E82" s="33"/>
      <c r="F82" s="33"/>
      <c r="G82" s="33"/>
      <c r="H82" s="33"/>
      <c r="I82" s="33"/>
      <c r="J82" s="33"/>
      <c r="K82" s="33"/>
      <c r="L82" s="33"/>
      <c r="M82" s="90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</row>
    <row r="83" spans="1:64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90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</row>
    <row r="84" spans="1:64" s="2" customFormat="1" ht="12" customHeight="1">
      <c r="A84" s="33"/>
      <c r="B84" s="34"/>
      <c r="C84" s="28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90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</row>
    <row r="85" spans="1:64" s="2" customFormat="1" ht="16.5" customHeight="1">
      <c r="A85" s="33"/>
      <c r="B85" s="34"/>
      <c r="C85" s="33"/>
      <c r="D85" s="33"/>
      <c r="E85" s="325" t="str">
        <f>E7</f>
        <v>Realizace společných zařízení v k. ú. Stará Ves n. O. - I. etapa</v>
      </c>
      <c r="F85" s="326"/>
      <c r="G85" s="326"/>
      <c r="H85" s="326"/>
      <c r="I85" s="33"/>
      <c r="J85" s="33"/>
      <c r="K85" s="33"/>
      <c r="L85" s="33"/>
      <c r="M85" s="90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</row>
    <row r="86" spans="1:64" s="2" customFormat="1" ht="12" customHeight="1">
      <c r="A86" s="33"/>
      <c r="B86" s="34"/>
      <c r="C86" s="28" t="s">
        <v>96</v>
      </c>
      <c r="D86" s="33"/>
      <c r="E86" s="33"/>
      <c r="F86" s="33"/>
      <c r="G86" s="33"/>
      <c r="H86" s="33"/>
      <c r="I86" s="33"/>
      <c r="J86" s="33"/>
      <c r="K86" s="33"/>
      <c r="L86" s="33"/>
      <c r="M86" s="90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</row>
    <row r="87" spans="1:64" s="2" customFormat="1" ht="16.5" customHeight="1">
      <c r="A87" s="33"/>
      <c r="B87" s="34"/>
      <c r="C87" s="33"/>
      <c r="D87" s="33"/>
      <c r="E87" s="315" t="str">
        <f>E9</f>
        <v>SO 01_1 - Polní cesta C2b</v>
      </c>
      <c r="F87" s="324"/>
      <c r="G87" s="324"/>
      <c r="H87" s="324"/>
      <c r="I87" s="33"/>
      <c r="J87" s="33"/>
      <c r="K87" s="33"/>
      <c r="L87" s="33"/>
      <c r="M87" s="90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</row>
    <row r="88" spans="1:64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90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</row>
    <row r="89" spans="1:64" s="2" customFormat="1" ht="12" customHeight="1">
      <c r="A89" s="33"/>
      <c r="B89" s="34"/>
      <c r="C89" s="28" t="s">
        <v>21</v>
      </c>
      <c r="D89" s="33"/>
      <c r="E89" s="33"/>
      <c r="F89" s="26" t="str">
        <f>F12</f>
        <v>k. ú. Stará Ves nad Ondřejnicí</v>
      </c>
      <c r="G89" s="33"/>
      <c r="H89" s="33"/>
      <c r="I89" s="28" t="s">
        <v>23</v>
      </c>
      <c r="J89" s="51">
        <f>IF(J12="","",J12)</f>
        <v>0</v>
      </c>
      <c r="K89" s="33"/>
      <c r="L89" s="33"/>
      <c r="M89" s="90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</row>
    <row r="90" spans="1:64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90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</row>
    <row r="91" spans="1:64" s="2" customFormat="1" ht="54.4" customHeight="1">
      <c r="A91" s="33"/>
      <c r="B91" s="34"/>
      <c r="C91" s="28" t="s">
        <v>24</v>
      </c>
      <c r="D91" s="33"/>
      <c r="E91" s="33"/>
      <c r="F91" s="26" t="str">
        <f>E15</f>
        <v>ČR - SPÚ, KPÚ pro Moravskoslezský kraj</v>
      </c>
      <c r="G91" s="33"/>
      <c r="H91" s="33"/>
      <c r="I91" s="28" t="s">
        <v>31</v>
      </c>
      <c r="J91" s="31" t="str">
        <f>E21</f>
        <v>Hanousek s.r.o.,Barákova 2745/41, 796 01 Prostějov</v>
      </c>
      <c r="K91" s="33"/>
      <c r="L91" s="33"/>
      <c r="M91" s="90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</row>
    <row r="92" spans="1:64" s="2" customFormat="1" ht="15.2" customHeight="1">
      <c r="A92" s="33"/>
      <c r="B92" s="34"/>
      <c r="C92" s="28" t="s">
        <v>29</v>
      </c>
      <c r="D92" s="33"/>
      <c r="E92" s="33"/>
      <c r="F92" s="26" t="str">
        <f>IF(E18="","",E18)</f>
        <v>Vyplň údaj</v>
      </c>
      <c r="G92" s="33"/>
      <c r="H92" s="33"/>
      <c r="I92" s="28" t="s">
        <v>35</v>
      </c>
      <c r="J92" s="31" t="str">
        <f>E24</f>
        <v>Ing. Jan Krč</v>
      </c>
      <c r="K92" s="33"/>
      <c r="L92" s="33"/>
      <c r="M92" s="90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</row>
    <row r="93" spans="1:64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90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</row>
    <row r="94" spans="1:64" s="11" customFormat="1" ht="29.25" customHeight="1">
      <c r="A94" s="115"/>
      <c r="B94" s="116"/>
      <c r="C94" s="117" t="s">
        <v>120</v>
      </c>
      <c r="D94" s="118" t="s">
        <v>57</v>
      </c>
      <c r="E94" s="118" t="s">
        <v>53</v>
      </c>
      <c r="F94" s="118" t="s">
        <v>54</v>
      </c>
      <c r="G94" s="118" t="s">
        <v>121</v>
      </c>
      <c r="H94" s="118" t="s">
        <v>122</v>
      </c>
      <c r="I94" s="118" t="s">
        <v>123</v>
      </c>
      <c r="J94" s="118" t="s">
        <v>101</v>
      </c>
      <c r="K94" s="119" t="s">
        <v>124</v>
      </c>
      <c r="L94" s="119" t="s">
        <v>1407</v>
      </c>
      <c r="M94" s="120"/>
      <c r="N94" s="58" t="s">
        <v>3</v>
      </c>
      <c r="O94" s="59" t="s">
        <v>42</v>
      </c>
      <c r="P94" s="59" t="s">
        <v>125</v>
      </c>
      <c r="Q94" s="59" t="s">
        <v>126</v>
      </c>
      <c r="R94" s="59" t="s">
        <v>127</v>
      </c>
      <c r="S94" s="59" t="s">
        <v>128</v>
      </c>
      <c r="T94" s="59" t="s">
        <v>129</v>
      </c>
      <c r="U94" s="60" t="s">
        <v>130</v>
      </c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</row>
    <row r="95" spans="1:64" s="2" customFormat="1" ht="22.9" customHeight="1">
      <c r="A95" s="33"/>
      <c r="B95" s="34"/>
      <c r="C95" s="65" t="s">
        <v>131</v>
      </c>
      <c r="D95" s="33"/>
      <c r="E95" s="33"/>
      <c r="F95" s="33"/>
      <c r="G95" s="33"/>
      <c r="H95" s="33"/>
      <c r="I95" s="33"/>
      <c r="J95" s="121">
        <f>BL95</f>
        <v>0</v>
      </c>
      <c r="K95" s="33"/>
      <c r="M95" s="34"/>
      <c r="N95" s="61"/>
      <c r="O95" s="52"/>
      <c r="P95" s="62"/>
      <c r="Q95" s="122">
        <f>Q96+Q947</f>
        <v>0</v>
      </c>
      <c r="R95" s="62"/>
      <c r="S95" s="122">
        <f>S96+S947</f>
        <v>11389.34521852</v>
      </c>
      <c r="T95" s="62"/>
      <c r="U95" s="123">
        <f>U96+U947</f>
        <v>3154.0292999999997</v>
      </c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U95" s="18" t="s">
        <v>71</v>
      </c>
      <c r="AV95" s="18" t="s">
        <v>102</v>
      </c>
      <c r="BL95" s="124">
        <f>BL96+BL947</f>
        <v>0</v>
      </c>
    </row>
    <row r="96" spans="1:64" s="12" customFormat="1" ht="25.9" customHeight="1">
      <c r="B96" s="125"/>
      <c r="D96" s="126" t="s">
        <v>71</v>
      </c>
      <c r="E96" s="127" t="s">
        <v>132</v>
      </c>
      <c r="F96" s="127" t="s">
        <v>133</v>
      </c>
      <c r="I96" s="128"/>
      <c r="J96" s="129">
        <f>BL96</f>
        <v>0</v>
      </c>
      <c r="L96" s="281"/>
      <c r="M96" s="125"/>
      <c r="N96" s="130"/>
      <c r="O96" s="131"/>
      <c r="P96" s="131"/>
      <c r="Q96" s="132">
        <f>Q97+Q540+Q556+Q602+Q637+Q816+Q851+Q908+Q942</f>
        <v>0</v>
      </c>
      <c r="R96" s="131"/>
      <c r="S96" s="132">
        <f>S97+S540+S556+S602+S637+S816+S851+S908+S942</f>
        <v>11389.34521852</v>
      </c>
      <c r="T96" s="131"/>
      <c r="U96" s="133">
        <f>U97+U540+U556+U602+U637+U816+U851+U908+U942</f>
        <v>3154.0292999999997</v>
      </c>
      <c r="AS96" s="126" t="s">
        <v>80</v>
      </c>
      <c r="AU96" s="134" t="s">
        <v>71</v>
      </c>
      <c r="AV96" s="134" t="s">
        <v>72</v>
      </c>
      <c r="AZ96" s="126" t="s">
        <v>134</v>
      </c>
      <c r="BL96" s="135">
        <f>BL97+BL540+BL556+BL602+BL637+BL816+BL851+BL908+BL942</f>
        <v>0</v>
      </c>
    </row>
    <row r="97" spans="1:66" s="12" customFormat="1" ht="22.9" customHeight="1">
      <c r="B97" s="125"/>
      <c r="D97" s="126" t="s">
        <v>71</v>
      </c>
      <c r="E97" s="136" t="s">
        <v>80</v>
      </c>
      <c r="F97" s="136" t="s">
        <v>135</v>
      </c>
      <c r="I97" s="128"/>
      <c r="J97" s="137">
        <f>BL97</f>
        <v>0</v>
      </c>
      <c r="L97" s="281"/>
      <c r="M97" s="125"/>
      <c r="N97" s="130"/>
      <c r="O97" s="131"/>
      <c r="P97" s="131"/>
      <c r="Q97" s="132">
        <f>SUM(Q98:Q539)</f>
        <v>0</v>
      </c>
      <c r="R97" s="131"/>
      <c r="S97" s="132">
        <f>SUM(S98:S539)</f>
        <v>47.612125000000006</v>
      </c>
      <c r="T97" s="131"/>
      <c r="U97" s="133">
        <f>SUM(U98:U539)</f>
        <v>3088.4999999999995</v>
      </c>
      <c r="AS97" s="126" t="s">
        <v>80</v>
      </c>
      <c r="AU97" s="134" t="s">
        <v>71</v>
      </c>
      <c r="AV97" s="134" t="s">
        <v>80</v>
      </c>
      <c r="AZ97" s="126" t="s">
        <v>134</v>
      </c>
      <c r="BL97" s="135">
        <f>SUM(BL98:BL539)</f>
        <v>0</v>
      </c>
    </row>
    <row r="98" spans="1:66" s="2" customFormat="1" ht="14.45" customHeight="1">
      <c r="A98" s="33"/>
      <c r="B98" s="138"/>
      <c r="C98" s="139" t="s">
        <v>80</v>
      </c>
      <c r="D98" s="139" t="s">
        <v>136</v>
      </c>
      <c r="E98" s="140" t="s">
        <v>137</v>
      </c>
      <c r="F98" s="141" t="s">
        <v>138</v>
      </c>
      <c r="G98" s="142" t="s">
        <v>139</v>
      </c>
      <c r="H98" s="143">
        <v>21050</v>
      </c>
      <c r="I98" s="144"/>
      <c r="J98" s="145">
        <f>ROUND(I98*H98,2)</f>
        <v>0</v>
      </c>
      <c r="K98" s="141" t="s">
        <v>140</v>
      </c>
      <c r="L98" s="282" t="s">
        <v>1408</v>
      </c>
      <c r="M98" s="34"/>
      <c r="N98" s="146" t="s">
        <v>3</v>
      </c>
      <c r="O98" s="147" t="s">
        <v>43</v>
      </c>
      <c r="P98" s="54"/>
      <c r="Q98" s="148">
        <f>P98*H98</f>
        <v>0</v>
      </c>
      <c r="R98" s="148">
        <v>0</v>
      </c>
      <c r="S98" s="148">
        <f>R98*H98</f>
        <v>0</v>
      </c>
      <c r="T98" s="148">
        <v>0</v>
      </c>
      <c r="U98" s="149">
        <f>T98*H98</f>
        <v>0</v>
      </c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S98" s="150" t="s">
        <v>141</v>
      </c>
      <c r="AU98" s="150" t="s">
        <v>136</v>
      </c>
      <c r="AV98" s="150" t="s">
        <v>82</v>
      </c>
      <c r="AZ98" s="18" t="s">
        <v>134</v>
      </c>
      <c r="BF98" s="151">
        <f>IF(O98="základní",J98,0)</f>
        <v>0</v>
      </c>
      <c r="BG98" s="151">
        <f>IF(O98="snížená",J98,0)</f>
        <v>0</v>
      </c>
      <c r="BH98" s="151">
        <f>IF(O98="zákl. přenesená",J98,0)</f>
        <v>0</v>
      </c>
      <c r="BI98" s="151">
        <f>IF(O98="sníž. přenesená",J98,0)</f>
        <v>0</v>
      </c>
      <c r="BJ98" s="151">
        <f>IF(O98="nulová",J98,0)</f>
        <v>0</v>
      </c>
      <c r="BK98" s="18" t="s">
        <v>80</v>
      </c>
      <c r="BL98" s="151">
        <f>ROUND(I98*H98,2)</f>
        <v>0</v>
      </c>
      <c r="BM98" s="18" t="s">
        <v>141</v>
      </c>
      <c r="BN98" s="150" t="s">
        <v>142</v>
      </c>
    </row>
    <row r="99" spans="1:66" s="2" customFormat="1">
      <c r="A99" s="33"/>
      <c r="B99" s="34"/>
      <c r="C99" s="33"/>
      <c r="D99" s="152" t="s">
        <v>143</v>
      </c>
      <c r="E99" s="33"/>
      <c r="F99" s="153" t="s">
        <v>144</v>
      </c>
      <c r="G99" s="33"/>
      <c r="H99" s="33"/>
      <c r="I99" s="154"/>
      <c r="J99" s="33"/>
      <c r="K99" s="33"/>
      <c r="M99" s="34"/>
      <c r="N99" s="155"/>
      <c r="O99" s="156"/>
      <c r="P99" s="54"/>
      <c r="Q99" s="54"/>
      <c r="R99" s="54"/>
      <c r="S99" s="54"/>
      <c r="T99" s="54"/>
      <c r="U99" s="55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U99" s="18" t="s">
        <v>143</v>
      </c>
      <c r="AV99" s="18" t="s">
        <v>82</v>
      </c>
    </row>
    <row r="100" spans="1:66" s="13" customFormat="1">
      <c r="B100" s="157"/>
      <c r="D100" s="152" t="s">
        <v>145</v>
      </c>
      <c r="E100" s="158" t="s">
        <v>3</v>
      </c>
      <c r="F100" s="159" t="s">
        <v>146</v>
      </c>
      <c r="H100" s="158" t="s">
        <v>3</v>
      </c>
      <c r="I100" s="160"/>
      <c r="M100" s="157"/>
      <c r="N100" s="161"/>
      <c r="O100" s="162"/>
      <c r="P100" s="162"/>
      <c r="Q100" s="162"/>
      <c r="R100" s="162"/>
      <c r="S100" s="162"/>
      <c r="T100" s="162"/>
      <c r="U100" s="163"/>
      <c r="AU100" s="158" t="s">
        <v>145</v>
      </c>
      <c r="AV100" s="158" t="s">
        <v>82</v>
      </c>
      <c r="AW100" s="13" t="s">
        <v>80</v>
      </c>
      <c r="AX100" s="13" t="s">
        <v>34</v>
      </c>
      <c r="AY100" s="13" t="s">
        <v>72</v>
      </c>
      <c r="AZ100" s="158" t="s">
        <v>134</v>
      </c>
    </row>
    <row r="101" spans="1:66" s="13" customFormat="1">
      <c r="B101" s="157"/>
      <c r="D101" s="152" t="s">
        <v>145</v>
      </c>
      <c r="E101" s="158" t="s">
        <v>3</v>
      </c>
      <c r="F101" s="159" t="s">
        <v>147</v>
      </c>
      <c r="H101" s="158" t="s">
        <v>3</v>
      </c>
      <c r="I101" s="160"/>
      <c r="M101" s="157"/>
      <c r="N101" s="161"/>
      <c r="O101" s="162"/>
      <c r="P101" s="162"/>
      <c r="Q101" s="162"/>
      <c r="R101" s="162"/>
      <c r="S101" s="162"/>
      <c r="T101" s="162"/>
      <c r="U101" s="163"/>
      <c r="AU101" s="158" t="s">
        <v>145</v>
      </c>
      <c r="AV101" s="158" t="s">
        <v>82</v>
      </c>
      <c r="AW101" s="13" t="s">
        <v>80</v>
      </c>
      <c r="AX101" s="13" t="s">
        <v>34</v>
      </c>
      <c r="AY101" s="13" t="s">
        <v>72</v>
      </c>
      <c r="AZ101" s="158" t="s">
        <v>134</v>
      </c>
    </row>
    <row r="102" spans="1:66" s="14" customFormat="1">
      <c r="B102" s="164"/>
      <c r="D102" s="152" t="s">
        <v>145</v>
      </c>
      <c r="E102" s="165" t="s">
        <v>3</v>
      </c>
      <c r="F102" s="166" t="s">
        <v>148</v>
      </c>
      <c r="H102" s="167">
        <v>9025</v>
      </c>
      <c r="I102" s="168"/>
      <c r="M102" s="164"/>
      <c r="N102" s="169"/>
      <c r="O102" s="170"/>
      <c r="P102" s="170"/>
      <c r="Q102" s="170"/>
      <c r="R102" s="170"/>
      <c r="S102" s="170"/>
      <c r="T102" s="170"/>
      <c r="U102" s="171"/>
      <c r="AU102" s="165" t="s">
        <v>145</v>
      </c>
      <c r="AV102" s="165" t="s">
        <v>82</v>
      </c>
      <c r="AW102" s="14" t="s">
        <v>82</v>
      </c>
      <c r="AX102" s="14" t="s">
        <v>34</v>
      </c>
      <c r="AY102" s="14" t="s">
        <v>72</v>
      </c>
      <c r="AZ102" s="165" t="s">
        <v>134</v>
      </c>
    </row>
    <row r="103" spans="1:66" s="13" customFormat="1">
      <c r="B103" s="157"/>
      <c r="D103" s="152" t="s">
        <v>145</v>
      </c>
      <c r="E103" s="158" t="s">
        <v>3</v>
      </c>
      <c r="F103" s="159" t="s">
        <v>149</v>
      </c>
      <c r="H103" s="158" t="s">
        <v>3</v>
      </c>
      <c r="I103" s="160"/>
      <c r="M103" s="157"/>
      <c r="N103" s="161"/>
      <c r="O103" s="162"/>
      <c r="P103" s="162"/>
      <c r="Q103" s="162"/>
      <c r="R103" s="162"/>
      <c r="S103" s="162"/>
      <c r="T103" s="162"/>
      <c r="U103" s="163"/>
      <c r="AU103" s="158" t="s">
        <v>145</v>
      </c>
      <c r="AV103" s="158" t="s">
        <v>82</v>
      </c>
      <c r="AW103" s="13" t="s">
        <v>80</v>
      </c>
      <c r="AX103" s="13" t="s">
        <v>34</v>
      </c>
      <c r="AY103" s="13" t="s">
        <v>72</v>
      </c>
      <c r="AZ103" s="158" t="s">
        <v>134</v>
      </c>
    </row>
    <row r="104" spans="1:66" s="13" customFormat="1">
      <c r="B104" s="157"/>
      <c r="D104" s="152" t="s">
        <v>145</v>
      </c>
      <c r="E104" s="158" t="s">
        <v>3</v>
      </c>
      <c r="F104" s="159" t="s">
        <v>150</v>
      </c>
      <c r="H104" s="158" t="s">
        <v>3</v>
      </c>
      <c r="I104" s="160"/>
      <c r="M104" s="157"/>
      <c r="N104" s="161"/>
      <c r="O104" s="162"/>
      <c r="P104" s="162"/>
      <c r="Q104" s="162"/>
      <c r="R104" s="162"/>
      <c r="S104" s="162"/>
      <c r="T104" s="162"/>
      <c r="U104" s="163"/>
      <c r="AU104" s="158" t="s">
        <v>145</v>
      </c>
      <c r="AV104" s="158" t="s">
        <v>82</v>
      </c>
      <c r="AW104" s="13" t="s">
        <v>80</v>
      </c>
      <c r="AX104" s="13" t="s">
        <v>34</v>
      </c>
      <c r="AY104" s="13" t="s">
        <v>72</v>
      </c>
      <c r="AZ104" s="158" t="s">
        <v>134</v>
      </c>
    </row>
    <row r="105" spans="1:66" s="14" customFormat="1">
      <c r="B105" s="164"/>
      <c r="D105" s="152" t="s">
        <v>145</v>
      </c>
      <c r="E105" s="165" t="s">
        <v>3</v>
      </c>
      <c r="F105" s="166" t="s">
        <v>151</v>
      </c>
      <c r="H105" s="167">
        <v>5600</v>
      </c>
      <c r="I105" s="168"/>
      <c r="M105" s="164"/>
      <c r="N105" s="169"/>
      <c r="O105" s="170"/>
      <c r="P105" s="170"/>
      <c r="Q105" s="170"/>
      <c r="R105" s="170"/>
      <c r="S105" s="170"/>
      <c r="T105" s="170"/>
      <c r="U105" s="171"/>
      <c r="AU105" s="165" t="s">
        <v>145</v>
      </c>
      <c r="AV105" s="165" t="s">
        <v>82</v>
      </c>
      <c r="AW105" s="14" t="s">
        <v>82</v>
      </c>
      <c r="AX105" s="14" t="s">
        <v>34</v>
      </c>
      <c r="AY105" s="14" t="s">
        <v>72</v>
      </c>
      <c r="AZ105" s="165" t="s">
        <v>134</v>
      </c>
    </row>
    <row r="106" spans="1:66" s="13" customFormat="1">
      <c r="B106" s="157"/>
      <c r="D106" s="152" t="s">
        <v>145</v>
      </c>
      <c r="E106" s="158" t="s">
        <v>3</v>
      </c>
      <c r="F106" s="159" t="s">
        <v>152</v>
      </c>
      <c r="H106" s="158" t="s">
        <v>3</v>
      </c>
      <c r="I106" s="160"/>
      <c r="M106" s="157"/>
      <c r="N106" s="161"/>
      <c r="O106" s="162"/>
      <c r="P106" s="162"/>
      <c r="Q106" s="162"/>
      <c r="R106" s="162"/>
      <c r="S106" s="162"/>
      <c r="T106" s="162"/>
      <c r="U106" s="163"/>
      <c r="AU106" s="158" t="s">
        <v>145</v>
      </c>
      <c r="AV106" s="158" t="s">
        <v>82</v>
      </c>
      <c r="AW106" s="13" t="s">
        <v>80</v>
      </c>
      <c r="AX106" s="13" t="s">
        <v>34</v>
      </c>
      <c r="AY106" s="13" t="s">
        <v>72</v>
      </c>
      <c r="AZ106" s="158" t="s">
        <v>134</v>
      </c>
    </row>
    <row r="107" spans="1:66" s="13" customFormat="1">
      <c r="B107" s="157"/>
      <c r="D107" s="152" t="s">
        <v>145</v>
      </c>
      <c r="E107" s="158" t="s">
        <v>3</v>
      </c>
      <c r="F107" s="159" t="s">
        <v>153</v>
      </c>
      <c r="H107" s="158" t="s">
        <v>3</v>
      </c>
      <c r="I107" s="160"/>
      <c r="M107" s="157"/>
      <c r="N107" s="161"/>
      <c r="O107" s="162"/>
      <c r="P107" s="162"/>
      <c r="Q107" s="162"/>
      <c r="R107" s="162"/>
      <c r="S107" s="162"/>
      <c r="T107" s="162"/>
      <c r="U107" s="163"/>
      <c r="AU107" s="158" t="s">
        <v>145</v>
      </c>
      <c r="AV107" s="158" t="s">
        <v>82</v>
      </c>
      <c r="AW107" s="13" t="s">
        <v>80</v>
      </c>
      <c r="AX107" s="13" t="s">
        <v>34</v>
      </c>
      <c r="AY107" s="13" t="s">
        <v>72</v>
      </c>
      <c r="AZ107" s="158" t="s">
        <v>134</v>
      </c>
    </row>
    <row r="108" spans="1:66" s="14" customFormat="1">
      <c r="B108" s="164"/>
      <c r="D108" s="152" t="s">
        <v>145</v>
      </c>
      <c r="E108" s="165" t="s">
        <v>3</v>
      </c>
      <c r="F108" s="166" t="s">
        <v>154</v>
      </c>
      <c r="H108" s="167">
        <v>6425</v>
      </c>
      <c r="I108" s="168"/>
      <c r="M108" s="164"/>
      <c r="N108" s="169"/>
      <c r="O108" s="170"/>
      <c r="P108" s="170"/>
      <c r="Q108" s="170"/>
      <c r="R108" s="170"/>
      <c r="S108" s="170"/>
      <c r="T108" s="170"/>
      <c r="U108" s="171"/>
      <c r="AU108" s="165" t="s">
        <v>145</v>
      </c>
      <c r="AV108" s="165" t="s">
        <v>82</v>
      </c>
      <c r="AW108" s="14" t="s">
        <v>82</v>
      </c>
      <c r="AX108" s="14" t="s">
        <v>34</v>
      </c>
      <c r="AY108" s="14" t="s">
        <v>72</v>
      </c>
      <c r="AZ108" s="165" t="s">
        <v>134</v>
      </c>
    </row>
    <row r="109" spans="1:66" s="15" customFormat="1">
      <c r="B109" s="172"/>
      <c r="D109" s="152" t="s">
        <v>145</v>
      </c>
      <c r="E109" s="173" t="s">
        <v>3</v>
      </c>
      <c r="F109" s="174" t="s">
        <v>155</v>
      </c>
      <c r="H109" s="175">
        <v>21050</v>
      </c>
      <c r="I109" s="176"/>
      <c r="M109" s="172"/>
      <c r="N109" s="177"/>
      <c r="O109" s="178"/>
      <c r="P109" s="178"/>
      <c r="Q109" s="178"/>
      <c r="R109" s="178"/>
      <c r="S109" s="178"/>
      <c r="T109" s="178"/>
      <c r="U109" s="179"/>
      <c r="AU109" s="173" t="s">
        <v>145</v>
      </c>
      <c r="AV109" s="173" t="s">
        <v>82</v>
      </c>
      <c r="AW109" s="15" t="s">
        <v>141</v>
      </c>
      <c r="AX109" s="15" t="s">
        <v>34</v>
      </c>
      <c r="AY109" s="15" t="s">
        <v>80</v>
      </c>
      <c r="AZ109" s="173" t="s">
        <v>134</v>
      </c>
    </row>
    <row r="110" spans="1:66" s="2" customFormat="1" ht="14.45" customHeight="1">
      <c r="A110" s="33"/>
      <c r="B110" s="138"/>
      <c r="C110" s="139" t="s">
        <v>82</v>
      </c>
      <c r="D110" s="139" t="s">
        <v>136</v>
      </c>
      <c r="E110" s="140" t="s">
        <v>156</v>
      </c>
      <c r="F110" s="141" t="s">
        <v>157</v>
      </c>
      <c r="G110" s="142" t="s">
        <v>139</v>
      </c>
      <c r="H110" s="143">
        <v>3260</v>
      </c>
      <c r="I110" s="144"/>
      <c r="J110" s="145">
        <f>ROUND(I110*H110,2)</f>
        <v>0</v>
      </c>
      <c r="K110" s="141" t="s">
        <v>140</v>
      </c>
      <c r="L110" s="282" t="s">
        <v>1408</v>
      </c>
      <c r="M110" s="34"/>
      <c r="N110" s="146" t="s">
        <v>3</v>
      </c>
      <c r="O110" s="147" t="s">
        <v>43</v>
      </c>
      <c r="P110" s="54"/>
      <c r="Q110" s="148">
        <f>P110*H110</f>
        <v>0</v>
      </c>
      <c r="R110" s="148">
        <v>0</v>
      </c>
      <c r="S110" s="148">
        <f>R110*H110</f>
        <v>0</v>
      </c>
      <c r="T110" s="148">
        <v>0</v>
      </c>
      <c r="U110" s="149">
        <f>T110*H110</f>
        <v>0</v>
      </c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S110" s="150" t="s">
        <v>141</v>
      </c>
      <c r="AU110" s="150" t="s">
        <v>136</v>
      </c>
      <c r="AV110" s="150" t="s">
        <v>82</v>
      </c>
      <c r="AZ110" s="18" t="s">
        <v>134</v>
      </c>
      <c r="BF110" s="151">
        <f>IF(O110="základní",J110,0)</f>
        <v>0</v>
      </c>
      <c r="BG110" s="151">
        <f>IF(O110="snížená",J110,0)</f>
        <v>0</v>
      </c>
      <c r="BH110" s="151">
        <f>IF(O110="zákl. přenesená",J110,0)</f>
        <v>0</v>
      </c>
      <c r="BI110" s="151">
        <f>IF(O110="sníž. přenesená",J110,0)</f>
        <v>0</v>
      </c>
      <c r="BJ110" s="151">
        <f>IF(O110="nulová",J110,0)</f>
        <v>0</v>
      </c>
      <c r="BK110" s="18" t="s">
        <v>80</v>
      </c>
      <c r="BL110" s="151">
        <f>ROUND(I110*H110,2)</f>
        <v>0</v>
      </c>
      <c r="BM110" s="18" t="s">
        <v>141</v>
      </c>
      <c r="BN110" s="150" t="s">
        <v>158</v>
      </c>
    </row>
    <row r="111" spans="1:66" s="2" customFormat="1">
      <c r="A111" s="33"/>
      <c r="B111" s="34"/>
      <c r="C111" s="33"/>
      <c r="D111" s="152" t="s">
        <v>143</v>
      </c>
      <c r="E111" s="33"/>
      <c r="F111" s="153" t="s">
        <v>159</v>
      </c>
      <c r="G111" s="33"/>
      <c r="H111" s="33"/>
      <c r="I111" s="154"/>
      <c r="J111" s="33"/>
      <c r="K111" s="33"/>
      <c r="M111" s="34"/>
      <c r="N111" s="155"/>
      <c r="O111" s="156"/>
      <c r="P111" s="54"/>
      <c r="Q111" s="54"/>
      <c r="R111" s="54"/>
      <c r="S111" s="54"/>
      <c r="T111" s="54"/>
      <c r="U111" s="55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U111" s="18" t="s">
        <v>143</v>
      </c>
      <c r="AV111" s="18" t="s">
        <v>82</v>
      </c>
    </row>
    <row r="112" spans="1:66" s="13" customFormat="1">
      <c r="B112" s="157"/>
      <c r="D112" s="152" t="s">
        <v>145</v>
      </c>
      <c r="E112" s="158" t="s">
        <v>3</v>
      </c>
      <c r="F112" s="159" t="s">
        <v>146</v>
      </c>
      <c r="H112" s="158" t="s">
        <v>3</v>
      </c>
      <c r="I112" s="160"/>
      <c r="M112" s="157"/>
      <c r="N112" s="161"/>
      <c r="O112" s="162"/>
      <c r="P112" s="162"/>
      <c r="Q112" s="162"/>
      <c r="R112" s="162"/>
      <c r="S112" s="162"/>
      <c r="T112" s="162"/>
      <c r="U112" s="163"/>
      <c r="AU112" s="158" t="s">
        <v>145</v>
      </c>
      <c r="AV112" s="158" t="s">
        <v>82</v>
      </c>
      <c r="AW112" s="13" t="s">
        <v>80</v>
      </c>
      <c r="AX112" s="13" t="s">
        <v>34</v>
      </c>
      <c r="AY112" s="13" t="s">
        <v>72</v>
      </c>
      <c r="AZ112" s="158" t="s">
        <v>134</v>
      </c>
    </row>
    <row r="113" spans="1:66" s="13" customFormat="1">
      <c r="B113" s="157"/>
      <c r="D113" s="152" t="s">
        <v>145</v>
      </c>
      <c r="E113" s="158" t="s">
        <v>3</v>
      </c>
      <c r="F113" s="159" t="s">
        <v>160</v>
      </c>
      <c r="H113" s="158" t="s">
        <v>3</v>
      </c>
      <c r="I113" s="160"/>
      <c r="M113" s="157"/>
      <c r="N113" s="161"/>
      <c r="O113" s="162"/>
      <c r="P113" s="162"/>
      <c r="Q113" s="162"/>
      <c r="R113" s="162"/>
      <c r="S113" s="162"/>
      <c r="T113" s="162"/>
      <c r="U113" s="163"/>
      <c r="AU113" s="158" t="s">
        <v>145</v>
      </c>
      <c r="AV113" s="158" t="s">
        <v>82</v>
      </c>
      <c r="AW113" s="13" t="s">
        <v>80</v>
      </c>
      <c r="AX113" s="13" t="s">
        <v>34</v>
      </c>
      <c r="AY113" s="13" t="s">
        <v>72</v>
      </c>
      <c r="AZ113" s="158" t="s">
        <v>134</v>
      </c>
    </row>
    <row r="114" spans="1:66" s="13" customFormat="1">
      <c r="B114" s="157"/>
      <c r="D114" s="152" t="s">
        <v>145</v>
      </c>
      <c r="E114" s="158" t="s">
        <v>3</v>
      </c>
      <c r="F114" s="159" t="s">
        <v>161</v>
      </c>
      <c r="H114" s="158" t="s">
        <v>3</v>
      </c>
      <c r="I114" s="160"/>
      <c r="M114" s="157"/>
      <c r="N114" s="161"/>
      <c r="O114" s="162"/>
      <c r="P114" s="162"/>
      <c r="Q114" s="162"/>
      <c r="R114" s="162"/>
      <c r="S114" s="162"/>
      <c r="T114" s="162"/>
      <c r="U114" s="163"/>
      <c r="AU114" s="158" t="s">
        <v>145</v>
      </c>
      <c r="AV114" s="158" t="s">
        <v>82</v>
      </c>
      <c r="AW114" s="13" t="s">
        <v>80</v>
      </c>
      <c r="AX114" s="13" t="s">
        <v>34</v>
      </c>
      <c r="AY114" s="13" t="s">
        <v>72</v>
      </c>
      <c r="AZ114" s="158" t="s">
        <v>134</v>
      </c>
    </row>
    <row r="115" spans="1:66" s="14" customFormat="1">
      <c r="B115" s="164"/>
      <c r="D115" s="152" t="s">
        <v>145</v>
      </c>
      <c r="E115" s="165" t="s">
        <v>3</v>
      </c>
      <c r="F115" s="166" t="s">
        <v>162</v>
      </c>
      <c r="H115" s="167">
        <v>3260</v>
      </c>
      <c r="I115" s="168"/>
      <c r="M115" s="164"/>
      <c r="N115" s="169"/>
      <c r="O115" s="170"/>
      <c r="P115" s="170"/>
      <c r="Q115" s="170"/>
      <c r="R115" s="170"/>
      <c r="S115" s="170"/>
      <c r="T115" s="170"/>
      <c r="U115" s="171"/>
      <c r="AU115" s="165" t="s">
        <v>145</v>
      </c>
      <c r="AV115" s="165" t="s">
        <v>82</v>
      </c>
      <c r="AW115" s="14" t="s">
        <v>82</v>
      </c>
      <c r="AX115" s="14" t="s">
        <v>34</v>
      </c>
      <c r="AY115" s="14" t="s">
        <v>80</v>
      </c>
      <c r="AZ115" s="165" t="s">
        <v>134</v>
      </c>
    </row>
    <row r="116" spans="1:66" s="2" customFormat="1" ht="24.2" customHeight="1">
      <c r="A116" s="33"/>
      <c r="B116" s="138"/>
      <c r="C116" s="139" t="s">
        <v>163</v>
      </c>
      <c r="D116" s="139" t="s">
        <v>136</v>
      </c>
      <c r="E116" s="140" t="s">
        <v>164</v>
      </c>
      <c r="F116" s="141" t="s">
        <v>165</v>
      </c>
      <c r="G116" s="142" t="s">
        <v>139</v>
      </c>
      <c r="H116" s="143">
        <v>570</v>
      </c>
      <c r="I116" s="144"/>
      <c r="J116" s="145">
        <f>ROUND(I116*H116,2)</f>
        <v>0</v>
      </c>
      <c r="K116" s="141" t="s">
        <v>140</v>
      </c>
      <c r="L116" s="282" t="s">
        <v>1408</v>
      </c>
      <c r="M116" s="34"/>
      <c r="N116" s="146" t="s">
        <v>3</v>
      </c>
      <c r="O116" s="147" t="s">
        <v>43</v>
      </c>
      <c r="P116" s="54"/>
      <c r="Q116" s="148">
        <f>P116*H116</f>
        <v>0</v>
      </c>
      <c r="R116" s="148">
        <v>0</v>
      </c>
      <c r="S116" s="148">
        <f>R116*H116</f>
        <v>0</v>
      </c>
      <c r="T116" s="148">
        <v>0</v>
      </c>
      <c r="U116" s="149">
        <f>T116*H116</f>
        <v>0</v>
      </c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S116" s="150" t="s">
        <v>141</v>
      </c>
      <c r="AU116" s="150" t="s">
        <v>136</v>
      </c>
      <c r="AV116" s="150" t="s">
        <v>82</v>
      </c>
      <c r="AZ116" s="18" t="s">
        <v>134</v>
      </c>
      <c r="BF116" s="151">
        <f>IF(O116="základní",J116,0)</f>
        <v>0</v>
      </c>
      <c r="BG116" s="151">
        <f>IF(O116="snížená",J116,0)</f>
        <v>0</v>
      </c>
      <c r="BH116" s="151">
        <f>IF(O116="zákl. přenesená",J116,0)</f>
        <v>0</v>
      </c>
      <c r="BI116" s="151">
        <f>IF(O116="sníž. přenesená",J116,0)</f>
        <v>0</v>
      </c>
      <c r="BJ116" s="151">
        <f>IF(O116="nulová",J116,0)</f>
        <v>0</v>
      </c>
      <c r="BK116" s="18" t="s">
        <v>80</v>
      </c>
      <c r="BL116" s="151">
        <f>ROUND(I116*H116,2)</f>
        <v>0</v>
      </c>
      <c r="BM116" s="18" t="s">
        <v>141</v>
      </c>
      <c r="BN116" s="150" t="s">
        <v>166</v>
      </c>
    </row>
    <row r="117" spans="1:66" s="2" customFormat="1" ht="19.5">
      <c r="A117" s="33"/>
      <c r="B117" s="34"/>
      <c r="C117" s="33"/>
      <c r="D117" s="152" t="s">
        <v>143</v>
      </c>
      <c r="E117" s="33"/>
      <c r="F117" s="153" t="s">
        <v>167</v>
      </c>
      <c r="G117" s="33"/>
      <c r="H117" s="33"/>
      <c r="I117" s="154"/>
      <c r="J117" s="33"/>
      <c r="K117" s="33"/>
      <c r="M117" s="34"/>
      <c r="N117" s="155"/>
      <c r="O117" s="156"/>
      <c r="P117" s="54"/>
      <c r="Q117" s="54"/>
      <c r="R117" s="54"/>
      <c r="S117" s="54"/>
      <c r="T117" s="54"/>
      <c r="U117" s="55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U117" s="18" t="s">
        <v>143</v>
      </c>
      <c r="AV117" s="18" t="s">
        <v>82</v>
      </c>
    </row>
    <row r="118" spans="1:66" s="13" customFormat="1">
      <c r="B118" s="157"/>
      <c r="D118" s="152" t="s">
        <v>145</v>
      </c>
      <c r="E118" s="158" t="s">
        <v>3</v>
      </c>
      <c r="F118" s="159" t="s">
        <v>168</v>
      </c>
      <c r="H118" s="158" t="s">
        <v>3</v>
      </c>
      <c r="I118" s="160"/>
      <c r="M118" s="157"/>
      <c r="N118" s="161"/>
      <c r="O118" s="162"/>
      <c r="P118" s="162"/>
      <c r="Q118" s="162"/>
      <c r="R118" s="162"/>
      <c r="S118" s="162"/>
      <c r="T118" s="162"/>
      <c r="U118" s="163"/>
      <c r="AU118" s="158" t="s">
        <v>145</v>
      </c>
      <c r="AV118" s="158" t="s">
        <v>82</v>
      </c>
      <c r="AW118" s="13" t="s">
        <v>80</v>
      </c>
      <c r="AX118" s="13" t="s">
        <v>34</v>
      </c>
      <c r="AY118" s="13" t="s">
        <v>72</v>
      </c>
      <c r="AZ118" s="158" t="s">
        <v>134</v>
      </c>
    </row>
    <row r="119" spans="1:66" s="14" customFormat="1">
      <c r="B119" s="164"/>
      <c r="D119" s="152" t="s">
        <v>145</v>
      </c>
      <c r="E119" s="165" t="s">
        <v>3</v>
      </c>
      <c r="F119" s="166" t="s">
        <v>169</v>
      </c>
      <c r="H119" s="167">
        <v>570</v>
      </c>
      <c r="I119" s="168"/>
      <c r="M119" s="164"/>
      <c r="N119" s="169"/>
      <c r="O119" s="170"/>
      <c r="P119" s="170"/>
      <c r="Q119" s="170"/>
      <c r="R119" s="170"/>
      <c r="S119" s="170"/>
      <c r="T119" s="170"/>
      <c r="U119" s="171"/>
      <c r="AU119" s="165" t="s">
        <v>145</v>
      </c>
      <c r="AV119" s="165" t="s">
        <v>82</v>
      </c>
      <c r="AW119" s="14" t="s">
        <v>82</v>
      </c>
      <c r="AX119" s="14" t="s">
        <v>34</v>
      </c>
      <c r="AY119" s="14" t="s">
        <v>80</v>
      </c>
      <c r="AZ119" s="165" t="s">
        <v>134</v>
      </c>
    </row>
    <row r="120" spans="1:66" s="2" customFormat="1" ht="14.45" customHeight="1">
      <c r="A120" s="33"/>
      <c r="B120" s="138"/>
      <c r="C120" s="139" t="s">
        <v>141</v>
      </c>
      <c r="D120" s="139" t="s">
        <v>136</v>
      </c>
      <c r="E120" s="140" t="s">
        <v>170</v>
      </c>
      <c r="F120" s="141" t="s">
        <v>171</v>
      </c>
      <c r="G120" s="142" t="s">
        <v>172</v>
      </c>
      <c r="H120" s="143">
        <v>104</v>
      </c>
      <c r="I120" s="144"/>
      <c r="J120" s="145">
        <f>ROUND(I120*H120,2)</f>
        <v>0</v>
      </c>
      <c r="K120" s="141" t="s">
        <v>140</v>
      </c>
      <c r="L120" s="282" t="s">
        <v>1408</v>
      </c>
      <c r="M120" s="34"/>
      <c r="N120" s="146" t="s">
        <v>3</v>
      </c>
      <c r="O120" s="147" t="s">
        <v>43</v>
      </c>
      <c r="P120" s="54"/>
      <c r="Q120" s="148">
        <f>P120*H120</f>
        <v>0</v>
      </c>
      <c r="R120" s="148">
        <v>0</v>
      </c>
      <c r="S120" s="148">
        <f>R120*H120</f>
        <v>0</v>
      </c>
      <c r="T120" s="148">
        <v>0</v>
      </c>
      <c r="U120" s="149">
        <f>T120*H120</f>
        <v>0</v>
      </c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S120" s="150" t="s">
        <v>141</v>
      </c>
      <c r="AU120" s="150" t="s">
        <v>136</v>
      </c>
      <c r="AV120" s="150" t="s">
        <v>82</v>
      </c>
      <c r="AZ120" s="18" t="s">
        <v>134</v>
      </c>
      <c r="BF120" s="151">
        <f>IF(O120="základní",J120,0)</f>
        <v>0</v>
      </c>
      <c r="BG120" s="151">
        <f>IF(O120="snížená",J120,0)</f>
        <v>0</v>
      </c>
      <c r="BH120" s="151">
        <f>IF(O120="zákl. přenesená",J120,0)</f>
        <v>0</v>
      </c>
      <c r="BI120" s="151">
        <f>IF(O120="sníž. přenesená",J120,0)</f>
        <v>0</v>
      </c>
      <c r="BJ120" s="151">
        <f>IF(O120="nulová",J120,0)</f>
        <v>0</v>
      </c>
      <c r="BK120" s="18" t="s">
        <v>80</v>
      </c>
      <c r="BL120" s="151">
        <f>ROUND(I120*H120,2)</f>
        <v>0</v>
      </c>
      <c r="BM120" s="18" t="s">
        <v>141</v>
      </c>
      <c r="BN120" s="150" t="s">
        <v>173</v>
      </c>
    </row>
    <row r="121" spans="1:66" s="2" customFormat="1">
      <c r="A121" s="33"/>
      <c r="B121" s="34"/>
      <c r="C121" s="33"/>
      <c r="D121" s="152" t="s">
        <v>143</v>
      </c>
      <c r="E121" s="33"/>
      <c r="F121" s="153" t="s">
        <v>174</v>
      </c>
      <c r="G121" s="33"/>
      <c r="H121" s="33"/>
      <c r="I121" s="154"/>
      <c r="J121" s="33"/>
      <c r="K121" s="33"/>
      <c r="M121" s="34"/>
      <c r="N121" s="155"/>
      <c r="O121" s="156"/>
      <c r="P121" s="54"/>
      <c r="Q121" s="54"/>
      <c r="R121" s="54"/>
      <c r="S121" s="54"/>
      <c r="T121" s="54"/>
      <c r="U121" s="55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U121" s="18" t="s">
        <v>143</v>
      </c>
      <c r="AV121" s="18" t="s">
        <v>82</v>
      </c>
    </row>
    <row r="122" spans="1:66" s="13" customFormat="1">
      <c r="B122" s="157"/>
      <c r="D122" s="152" t="s">
        <v>145</v>
      </c>
      <c r="E122" s="158" t="s">
        <v>3</v>
      </c>
      <c r="F122" s="159" t="s">
        <v>168</v>
      </c>
      <c r="H122" s="158" t="s">
        <v>3</v>
      </c>
      <c r="I122" s="160"/>
      <c r="M122" s="157"/>
      <c r="N122" s="161"/>
      <c r="O122" s="162"/>
      <c r="P122" s="162"/>
      <c r="Q122" s="162"/>
      <c r="R122" s="162"/>
      <c r="S122" s="162"/>
      <c r="T122" s="162"/>
      <c r="U122" s="163"/>
      <c r="AU122" s="158" t="s">
        <v>145</v>
      </c>
      <c r="AV122" s="158" t="s">
        <v>82</v>
      </c>
      <c r="AW122" s="13" t="s">
        <v>80</v>
      </c>
      <c r="AX122" s="13" t="s">
        <v>34</v>
      </c>
      <c r="AY122" s="13" t="s">
        <v>72</v>
      </c>
      <c r="AZ122" s="158" t="s">
        <v>134</v>
      </c>
    </row>
    <row r="123" spans="1:66" s="14" customFormat="1">
      <c r="B123" s="164"/>
      <c r="D123" s="152" t="s">
        <v>145</v>
      </c>
      <c r="E123" s="165" t="s">
        <v>3</v>
      </c>
      <c r="F123" s="166" t="s">
        <v>175</v>
      </c>
      <c r="H123" s="167">
        <v>104</v>
      </c>
      <c r="I123" s="168"/>
      <c r="M123" s="164"/>
      <c r="N123" s="169"/>
      <c r="O123" s="170"/>
      <c r="P123" s="170"/>
      <c r="Q123" s="170"/>
      <c r="R123" s="170"/>
      <c r="S123" s="170"/>
      <c r="T123" s="170"/>
      <c r="U123" s="171"/>
      <c r="AU123" s="165" t="s">
        <v>145</v>
      </c>
      <c r="AV123" s="165" t="s">
        <v>82</v>
      </c>
      <c r="AW123" s="14" t="s">
        <v>82</v>
      </c>
      <c r="AX123" s="14" t="s">
        <v>34</v>
      </c>
      <c r="AY123" s="14" t="s">
        <v>80</v>
      </c>
      <c r="AZ123" s="165" t="s">
        <v>134</v>
      </c>
    </row>
    <row r="124" spans="1:66" s="13" customFormat="1">
      <c r="B124" s="157"/>
      <c r="D124" s="152" t="s">
        <v>145</v>
      </c>
      <c r="E124" s="158" t="s">
        <v>3</v>
      </c>
      <c r="F124" s="159" t="s">
        <v>176</v>
      </c>
      <c r="H124" s="158" t="s">
        <v>3</v>
      </c>
      <c r="I124" s="160"/>
      <c r="M124" s="157"/>
      <c r="N124" s="161"/>
      <c r="O124" s="162"/>
      <c r="P124" s="162"/>
      <c r="Q124" s="162"/>
      <c r="R124" s="162"/>
      <c r="S124" s="162"/>
      <c r="T124" s="162"/>
      <c r="U124" s="163"/>
      <c r="AU124" s="158" t="s">
        <v>145</v>
      </c>
      <c r="AV124" s="158" t="s">
        <v>82</v>
      </c>
      <c r="AW124" s="13" t="s">
        <v>80</v>
      </c>
      <c r="AX124" s="13" t="s">
        <v>34</v>
      </c>
      <c r="AY124" s="13" t="s">
        <v>72</v>
      </c>
      <c r="AZ124" s="158" t="s">
        <v>134</v>
      </c>
    </row>
    <row r="125" spans="1:66" s="2" customFormat="1" ht="14.45" customHeight="1">
      <c r="A125" s="33"/>
      <c r="B125" s="138"/>
      <c r="C125" s="139" t="s">
        <v>177</v>
      </c>
      <c r="D125" s="139" t="s">
        <v>136</v>
      </c>
      <c r="E125" s="140" t="s">
        <v>178</v>
      </c>
      <c r="F125" s="141" t="s">
        <v>179</v>
      </c>
      <c r="G125" s="142" t="s">
        <v>172</v>
      </c>
      <c r="H125" s="143">
        <v>67</v>
      </c>
      <c r="I125" s="144"/>
      <c r="J125" s="145">
        <f>ROUND(I125*H125,2)</f>
        <v>0</v>
      </c>
      <c r="K125" s="141" t="s">
        <v>140</v>
      </c>
      <c r="L125" s="282" t="s">
        <v>1408</v>
      </c>
      <c r="M125" s="34"/>
      <c r="N125" s="146" t="s">
        <v>3</v>
      </c>
      <c r="O125" s="147" t="s">
        <v>43</v>
      </c>
      <c r="P125" s="54"/>
      <c r="Q125" s="148">
        <f>P125*H125</f>
        <v>0</v>
      </c>
      <c r="R125" s="148">
        <v>0</v>
      </c>
      <c r="S125" s="148">
        <f>R125*H125</f>
        <v>0</v>
      </c>
      <c r="T125" s="148">
        <v>0</v>
      </c>
      <c r="U125" s="149">
        <f>T125*H125</f>
        <v>0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S125" s="150" t="s">
        <v>141</v>
      </c>
      <c r="AU125" s="150" t="s">
        <v>136</v>
      </c>
      <c r="AV125" s="150" t="s">
        <v>82</v>
      </c>
      <c r="AZ125" s="18" t="s">
        <v>134</v>
      </c>
      <c r="BF125" s="151">
        <f>IF(O125="základní",J125,0)</f>
        <v>0</v>
      </c>
      <c r="BG125" s="151">
        <f>IF(O125="snížená",J125,0)</f>
        <v>0</v>
      </c>
      <c r="BH125" s="151">
        <f>IF(O125="zákl. přenesená",J125,0)</f>
        <v>0</v>
      </c>
      <c r="BI125" s="151">
        <f>IF(O125="sníž. přenesená",J125,0)</f>
        <v>0</v>
      </c>
      <c r="BJ125" s="151">
        <f>IF(O125="nulová",J125,0)</f>
        <v>0</v>
      </c>
      <c r="BK125" s="18" t="s">
        <v>80</v>
      </c>
      <c r="BL125" s="151">
        <f>ROUND(I125*H125,2)</f>
        <v>0</v>
      </c>
      <c r="BM125" s="18" t="s">
        <v>141</v>
      </c>
      <c r="BN125" s="150" t="s">
        <v>180</v>
      </c>
    </row>
    <row r="126" spans="1:66" s="2" customFormat="1">
      <c r="A126" s="33"/>
      <c r="B126" s="34"/>
      <c r="C126" s="33"/>
      <c r="D126" s="152" t="s">
        <v>143</v>
      </c>
      <c r="E126" s="33"/>
      <c r="F126" s="153" t="s">
        <v>181</v>
      </c>
      <c r="G126" s="33"/>
      <c r="H126" s="33"/>
      <c r="I126" s="154"/>
      <c r="J126" s="33"/>
      <c r="K126" s="33"/>
      <c r="M126" s="34"/>
      <c r="N126" s="155"/>
      <c r="O126" s="156"/>
      <c r="P126" s="54"/>
      <c r="Q126" s="54"/>
      <c r="R126" s="54"/>
      <c r="S126" s="54"/>
      <c r="T126" s="54"/>
      <c r="U126" s="55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U126" s="18" t="s">
        <v>143</v>
      </c>
      <c r="AV126" s="18" t="s">
        <v>82</v>
      </c>
    </row>
    <row r="127" spans="1:66" s="13" customFormat="1">
      <c r="B127" s="157"/>
      <c r="D127" s="152" t="s">
        <v>145</v>
      </c>
      <c r="E127" s="158" t="s">
        <v>3</v>
      </c>
      <c r="F127" s="159" t="s">
        <v>168</v>
      </c>
      <c r="H127" s="158" t="s">
        <v>3</v>
      </c>
      <c r="I127" s="160"/>
      <c r="M127" s="157"/>
      <c r="N127" s="161"/>
      <c r="O127" s="162"/>
      <c r="P127" s="162"/>
      <c r="Q127" s="162"/>
      <c r="R127" s="162"/>
      <c r="S127" s="162"/>
      <c r="T127" s="162"/>
      <c r="U127" s="163"/>
      <c r="AU127" s="158" t="s">
        <v>145</v>
      </c>
      <c r="AV127" s="158" t="s">
        <v>82</v>
      </c>
      <c r="AW127" s="13" t="s">
        <v>80</v>
      </c>
      <c r="AX127" s="13" t="s">
        <v>34</v>
      </c>
      <c r="AY127" s="13" t="s">
        <v>72</v>
      </c>
      <c r="AZ127" s="158" t="s">
        <v>134</v>
      </c>
    </row>
    <row r="128" spans="1:66" s="14" customFormat="1">
      <c r="B128" s="164"/>
      <c r="D128" s="152" t="s">
        <v>145</v>
      </c>
      <c r="E128" s="165" t="s">
        <v>3</v>
      </c>
      <c r="F128" s="166" t="s">
        <v>182</v>
      </c>
      <c r="H128" s="167">
        <v>67</v>
      </c>
      <c r="I128" s="168"/>
      <c r="M128" s="164"/>
      <c r="N128" s="169"/>
      <c r="O128" s="170"/>
      <c r="P128" s="170"/>
      <c r="Q128" s="170"/>
      <c r="R128" s="170"/>
      <c r="S128" s="170"/>
      <c r="T128" s="170"/>
      <c r="U128" s="171"/>
      <c r="AU128" s="165" t="s">
        <v>145</v>
      </c>
      <c r="AV128" s="165" t="s">
        <v>82</v>
      </c>
      <c r="AW128" s="14" t="s">
        <v>82</v>
      </c>
      <c r="AX128" s="14" t="s">
        <v>34</v>
      </c>
      <c r="AY128" s="14" t="s">
        <v>80</v>
      </c>
      <c r="AZ128" s="165" t="s">
        <v>134</v>
      </c>
    </row>
    <row r="129" spans="1:66" s="13" customFormat="1">
      <c r="B129" s="157"/>
      <c r="D129" s="152" t="s">
        <v>145</v>
      </c>
      <c r="E129" s="158" t="s">
        <v>3</v>
      </c>
      <c r="F129" s="159" t="s">
        <v>176</v>
      </c>
      <c r="H129" s="158" t="s">
        <v>3</v>
      </c>
      <c r="I129" s="160"/>
      <c r="M129" s="157"/>
      <c r="N129" s="161"/>
      <c r="O129" s="162"/>
      <c r="P129" s="162"/>
      <c r="Q129" s="162"/>
      <c r="R129" s="162"/>
      <c r="S129" s="162"/>
      <c r="T129" s="162"/>
      <c r="U129" s="163"/>
      <c r="AU129" s="158" t="s">
        <v>145</v>
      </c>
      <c r="AV129" s="158" t="s">
        <v>82</v>
      </c>
      <c r="AW129" s="13" t="s">
        <v>80</v>
      </c>
      <c r="AX129" s="13" t="s">
        <v>34</v>
      </c>
      <c r="AY129" s="13" t="s">
        <v>72</v>
      </c>
      <c r="AZ129" s="158" t="s">
        <v>134</v>
      </c>
    </row>
    <row r="130" spans="1:66" s="2" customFormat="1" ht="14.45" customHeight="1">
      <c r="A130" s="33"/>
      <c r="B130" s="138"/>
      <c r="C130" s="139" t="s">
        <v>183</v>
      </c>
      <c r="D130" s="139" t="s">
        <v>136</v>
      </c>
      <c r="E130" s="140" t="s">
        <v>184</v>
      </c>
      <c r="F130" s="141" t="s">
        <v>185</v>
      </c>
      <c r="G130" s="142" t="s">
        <v>172</v>
      </c>
      <c r="H130" s="143">
        <v>31</v>
      </c>
      <c r="I130" s="144"/>
      <c r="J130" s="145">
        <f>ROUND(I130*H130,2)</f>
        <v>0</v>
      </c>
      <c r="K130" s="141" t="s">
        <v>140</v>
      </c>
      <c r="L130" s="282" t="s">
        <v>1408</v>
      </c>
      <c r="M130" s="34"/>
      <c r="N130" s="146" t="s">
        <v>3</v>
      </c>
      <c r="O130" s="147" t="s">
        <v>43</v>
      </c>
      <c r="P130" s="54"/>
      <c r="Q130" s="148">
        <f>P130*H130</f>
        <v>0</v>
      </c>
      <c r="R130" s="148">
        <v>0</v>
      </c>
      <c r="S130" s="148">
        <f>R130*H130</f>
        <v>0</v>
      </c>
      <c r="T130" s="148">
        <v>0</v>
      </c>
      <c r="U130" s="149">
        <f>T130*H130</f>
        <v>0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S130" s="150" t="s">
        <v>141</v>
      </c>
      <c r="AU130" s="150" t="s">
        <v>136</v>
      </c>
      <c r="AV130" s="150" t="s">
        <v>82</v>
      </c>
      <c r="AZ130" s="18" t="s">
        <v>134</v>
      </c>
      <c r="BF130" s="151">
        <f>IF(O130="základní",J130,0)</f>
        <v>0</v>
      </c>
      <c r="BG130" s="151">
        <f>IF(O130="snížená",J130,0)</f>
        <v>0</v>
      </c>
      <c r="BH130" s="151">
        <f>IF(O130="zákl. přenesená",J130,0)</f>
        <v>0</v>
      </c>
      <c r="BI130" s="151">
        <f>IF(O130="sníž. přenesená",J130,0)</f>
        <v>0</v>
      </c>
      <c r="BJ130" s="151">
        <f>IF(O130="nulová",J130,0)</f>
        <v>0</v>
      </c>
      <c r="BK130" s="18" t="s">
        <v>80</v>
      </c>
      <c r="BL130" s="151">
        <f>ROUND(I130*H130,2)</f>
        <v>0</v>
      </c>
      <c r="BM130" s="18" t="s">
        <v>141</v>
      </c>
      <c r="BN130" s="150" t="s">
        <v>186</v>
      </c>
    </row>
    <row r="131" spans="1:66" s="2" customFormat="1">
      <c r="A131" s="33"/>
      <c r="B131" s="34"/>
      <c r="C131" s="33"/>
      <c r="D131" s="152" t="s">
        <v>143</v>
      </c>
      <c r="E131" s="33"/>
      <c r="F131" s="153" t="s">
        <v>187</v>
      </c>
      <c r="G131" s="33"/>
      <c r="H131" s="33"/>
      <c r="I131" s="154"/>
      <c r="J131" s="33"/>
      <c r="K131" s="33"/>
      <c r="M131" s="34"/>
      <c r="N131" s="155"/>
      <c r="O131" s="156"/>
      <c r="P131" s="54"/>
      <c r="Q131" s="54"/>
      <c r="R131" s="54"/>
      <c r="S131" s="54"/>
      <c r="T131" s="54"/>
      <c r="U131" s="55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U131" s="18" t="s">
        <v>143</v>
      </c>
      <c r="AV131" s="18" t="s">
        <v>82</v>
      </c>
    </row>
    <row r="132" spans="1:66" s="13" customFormat="1">
      <c r="B132" s="157"/>
      <c r="D132" s="152" t="s">
        <v>145</v>
      </c>
      <c r="E132" s="158" t="s">
        <v>3</v>
      </c>
      <c r="F132" s="159" t="s">
        <v>168</v>
      </c>
      <c r="H132" s="158" t="s">
        <v>3</v>
      </c>
      <c r="I132" s="160"/>
      <c r="M132" s="157"/>
      <c r="N132" s="161"/>
      <c r="O132" s="162"/>
      <c r="P132" s="162"/>
      <c r="Q132" s="162"/>
      <c r="R132" s="162"/>
      <c r="S132" s="162"/>
      <c r="T132" s="162"/>
      <c r="U132" s="163"/>
      <c r="AU132" s="158" t="s">
        <v>145</v>
      </c>
      <c r="AV132" s="158" t="s">
        <v>82</v>
      </c>
      <c r="AW132" s="13" t="s">
        <v>80</v>
      </c>
      <c r="AX132" s="13" t="s">
        <v>34</v>
      </c>
      <c r="AY132" s="13" t="s">
        <v>72</v>
      </c>
      <c r="AZ132" s="158" t="s">
        <v>134</v>
      </c>
    </row>
    <row r="133" spans="1:66" s="14" customFormat="1">
      <c r="B133" s="164"/>
      <c r="D133" s="152" t="s">
        <v>145</v>
      </c>
      <c r="E133" s="165" t="s">
        <v>3</v>
      </c>
      <c r="F133" s="166" t="s">
        <v>188</v>
      </c>
      <c r="H133" s="167">
        <v>31</v>
      </c>
      <c r="I133" s="168"/>
      <c r="M133" s="164"/>
      <c r="N133" s="169"/>
      <c r="O133" s="170"/>
      <c r="P133" s="170"/>
      <c r="Q133" s="170"/>
      <c r="R133" s="170"/>
      <c r="S133" s="170"/>
      <c r="T133" s="170"/>
      <c r="U133" s="171"/>
      <c r="AU133" s="165" t="s">
        <v>145</v>
      </c>
      <c r="AV133" s="165" t="s">
        <v>82</v>
      </c>
      <c r="AW133" s="14" t="s">
        <v>82</v>
      </c>
      <c r="AX133" s="14" t="s">
        <v>34</v>
      </c>
      <c r="AY133" s="14" t="s">
        <v>80</v>
      </c>
      <c r="AZ133" s="165" t="s">
        <v>134</v>
      </c>
    </row>
    <row r="134" spans="1:66" s="13" customFormat="1">
      <c r="B134" s="157"/>
      <c r="D134" s="152" t="s">
        <v>145</v>
      </c>
      <c r="E134" s="158" t="s">
        <v>3</v>
      </c>
      <c r="F134" s="159" t="s">
        <v>176</v>
      </c>
      <c r="H134" s="158" t="s">
        <v>3</v>
      </c>
      <c r="I134" s="160"/>
      <c r="M134" s="157"/>
      <c r="N134" s="161"/>
      <c r="O134" s="162"/>
      <c r="P134" s="162"/>
      <c r="Q134" s="162"/>
      <c r="R134" s="162"/>
      <c r="S134" s="162"/>
      <c r="T134" s="162"/>
      <c r="U134" s="163"/>
      <c r="AU134" s="158" t="s">
        <v>145</v>
      </c>
      <c r="AV134" s="158" t="s">
        <v>82</v>
      </c>
      <c r="AW134" s="13" t="s">
        <v>80</v>
      </c>
      <c r="AX134" s="13" t="s">
        <v>34</v>
      </c>
      <c r="AY134" s="13" t="s">
        <v>72</v>
      </c>
      <c r="AZ134" s="158" t="s">
        <v>134</v>
      </c>
    </row>
    <row r="135" spans="1:66" s="2" customFormat="1" ht="14.45" customHeight="1">
      <c r="A135" s="33"/>
      <c r="B135" s="138"/>
      <c r="C135" s="139" t="s">
        <v>189</v>
      </c>
      <c r="D135" s="139" t="s">
        <v>136</v>
      </c>
      <c r="E135" s="140" t="s">
        <v>190</v>
      </c>
      <c r="F135" s="141" t="s">
        <v>191</v>
      </c>
      <c r="G135" s="142" t="s">
        <v>172</v>
      </c>
      <c r="H135" s="143">
        <v>2</v>
      </c>
      <c r="I135" s="144"/>
      <c r="J135" s="145">
        <f>ROUND(I135*H135,2)</f>
        <v>0</v>
      </c>
      <c r="K135" s="141" t="s">
        <v>140</v>
      </c>
      <c r="L135" s="282" t="s">
        <v>1408</v>
      </c>
      <c r="M135" s="34"/>
      <c r="N135" s="146" t="s">
        <v>3</v>
      </c>
      <c r="O135" s="147" t="s">
        <v>43</v>
      </c>
      <c r="P135" s="54"/>
      <c r="Q135" s="148">
        <f>P135*H135</f>
        <v>0</v>
      </c>
      <c r="R135" s="148">
        <v>0</v>
      </c>
      <c r="S135" s="148">
        <f>R135*H135</f>
        <v>0</v>
      </c>
      <c r="T135" s="148">
        <v>0</v>
      </c>
      <c r="U135" s="149">
        <f>T135*H135</f>
        <v>0</v>
      </c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S135" s="150" t="s">
        <v>141</v>
      </c>
      <c r="AU135" s="150" t="s">
        <v>136</v>
      </c>
      <c r="AV135" s="150" t="s">
        <v>82</v>
      </c>
      <c r="AZ135" s="18" t="s">
        <v>134</v>
      </c>
      <c r="BF135" s="151">
        <f>IF(O135="základní",J135,0)</f>
        <v>0</v>
      </c>
      <c r="BG135" s="151">
        <f>IF(O135="snížená",J135,0)</f>
        <v>0</v>
      </c>
      <c r="BH135" s="151">
        <f>IF(O135="zákl. přenesená",J135,0)</f>
        <v>0</v>
      </c>
      <c r="BI135" s="151">
        <f>IF(O135="sníž. přenesená",J135,0)</f>
        <v>0</v>
      </c>
      <c r="BJ135" s="151">
        <f>IF(O135="nulová",J135,0)</f>
        <v>0</v>
      </c>
      <c r="BK135" s="18" t="s">
        <v>80</v>
      </c>
      <c r="BL135" s="151">
        <f>ROUND(I135*H135,2)</f>
        <v>0</v>
      </c>
      <c r="BM135" s="18" t="s">
        <v>141</v>
      </c>
      <c r="BN135" s="150" t="s">
        <v>192</v>
      </c>
    </row>
    <row r="136" spans="1:66" s="2" customFormat="1">
      <c r="A136" s="33"/>
      <c r="B136" s="34"/>
      <c r="C136" s="33"/>
      <c r="D136" s="152" t="s">
        <v>143</v>
      </c>
      <c r="E136" s="33"/>
      <c r="F136" s="153" t="s">
        <v>193</v>
      </c>
      <c r="G136" s="33"/>
      <c r="H136" s="33"/>
      <c r="I136" s="154"/>
      <c r="J136" s="33"/>
      <c r="K136" s="33"/>
      <c r="M136" s="34"/>
      <c r="N136" s="155"/>
      <c r="O136" s="156"/>
      <c r="P136" s="54"/>
      <c r="Q136" s="54"/>
      <c r="R136" s="54"/>
      <c r="S136" s="54"/>
      <c r="T136" s="54"/>
      <c r="U136" s="55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U136" s="18" t="s">
        <v>143</v>
      </c>
      <c r="AV136" s="18" t="s">
        <v>82</v>
      </c>
    </row>
    <row r="137" spans="1:66" s="13" customFormat="1">
      <c r="B137" s="157"/>
      <c r="D137" s="152" t="s">
        <v>145</v>
      </c>
      <c r="E137" s="158" t="s">
        <v>3</v>
      </c>
      <c r="F137" s="159" t="s">
        <v>168</v>
      </c>
      <c r="H137" s="158" t="s">
        <v>3</v>
      </c>
      <c r="I137" s="160"/>
      <c r="M137" s="157"/>
      <c r="N137" s="161"/>
      <c r="O137" s="162"/>
      <c r="P137" s="162"/>
      <c r="Q137" s="162"/>
      <c r="R137" s="162"/>
      <c r="S137" s="162"/>
      <c r="T137" s="162"/>
      <c r="U137" s="163"/>
      <c r="AU137" s="158" t="s">
        <v>145</v>
      </c>
      <c r="AV137" s="158" t="s">
        <v>82</v>
      </c>
      <c r="AW137" s="13" t="s">
        <v>80</v>
      </c>
      <c r="AX137" s="13" t="s">
        <v>34</v>
      </c>
      <c r="AY137" s="13" t="s">
        <v>72</v>
      </c>
      <c r="AZ137" s="158" t="s">
        <v>134</v>
      </c>
    </row>
    <row r="138" spans="1:66" s="14" customFormat="1">
      <c r="B138" s="164"/>
      <c r="D138" s="152" t="s">
        <v>145</v>
      </c>
      <c r="E138" s="165" t="s">
        <v>3</v>
      </c>
      <c r="F138" s="166" t="s">
        <v>194</v>
      </c>
      <c r="H138" s="167">
        <v>2</v>
      </c>
      <c r="I138" s="168"/>
      <c r="M138" s="164"/>
      <c r="N138" s="169"/>
      <c r="O138" s="170"/>
      <c r="P138" s="170"/>
      <c r="Q138" s="170"/>
      <c r="R138" s="170"/>
      <c r="S138" s="170"/>
      <c r="T138" s="170"/>
      <c r="U138" s="171"/>
      <c r="AU138" s="165" t="s">
        <v>145</v>
      </c>
      <c r="AV138" s="165" t="s">
        <v>82</v>
      </c>
      <c r="AW138" s="14" t="s">
        <v>82</v>
      </c>
      <c r="AX138" s="14" t="s">
        <v>34</v>
      </c>
      <c r="AY138" s="14" t="s">
        <v>80</v>
      </c>
      <c r="AZ138" s="165" t="s">
        <v>134</v>
      </c>
    </row>
    <row r="139" spans="1:66" s="13" customFormat="1">
      <c r="B139" s="157"/>
      <c r="D139" s="152" t="s">
        <v>145</v>
      </c>
      <c r="E139" s="158" t="s">
        <v>3</v>
      </c>
      <c r="F139" s="159" t="s">
        <v>176</v>
      </c>
      <c r="H139" s="158" t="s">
        <v>3</v>
      </c>
      <c r="I139" s="160"/>
      <c r="M139" s="157"/>
      <c r="N139" s="161"/>
      <c r="O139" s="162"/>
      <c r="P139" s="162"/>
      <c r="Q139" s="162"/>
      <c r="R139" s="162"/>
      <c r="S139" s="162"/>
      <c r="T139" s="162"/>
      <c r="U139" s="163"/>
      <c r="AU139" s="158" t="s">
        <v>145</v>
      </c>
      <c r="AV139" s="158" t="s">
        <v>82</v>
      </c>
      <c r="AW139" s="13" t="s">
        <v>80</v>
      </c>
      <c r="AX139" s="13" t="s">
        <v>34</v>
      </c>
      <c r="AY139" s="13" t="s">
        <v>72</v>
      </c>
      <c r="AZ139" s="158" t="s">
        <v>134</v>
      </c>
    </row>
    <row r="140" spans="1:66" s="2" customFormat="1" ht="14.45" customHeight="1">
      <c r="A140" s="33"/>
      <c r="B140" s="138"/>
      <c r="C140" s="139" t="s">
        <v>195</v>
      </c>
      <c r="D140" s="139" t="s">
        <v>136</v>
      </c>
      <c r="E140" s="140" t="s">
        <v>196</v>
      </c>
      <c r="F140" s="141" t="s">
        <v>197</v>
      </c>
      <c r="G140" s="142" t="s">
        <v>172</v>
      </c>
      <c r="H140" s="143">
        <v>104</v>
      </c>
      <c r="I140" s="144"/>
      <c r="J140" s="145">
        <f>ROUND(I140*H140,2)</f>
        <v>0</v>
      </c>
      <c r="K140" s="141" t="s">
        <v>140</v>
      </c>
      <c r="L140" s="282" t="s">
        <v>1408</v>
      </c>
      <c r="M140" s="34"/>
      <c r="N140" s="146" t="s">
        <v>3</v>
      </c>
      <c r="O140" s="147" t="s">
        <v>43</v>
      </c>
      <c r="P140" s="54"/>
      <c r="Q140" s="148">
        <f>P140*H140</f>
        <v>0</v>
      </c>
      <c r="R140" s="148">
        <v>0</v>
      </c>
      <c r="S140" s="148">
        <f>R140*H140</f>
        <v>0</v>
      </c>
      <c r="T140" s="148">
        <v>0</v>
      </c>
      <c r="U140" s="149">
        <f>T140*H140</f>
        <v>0</v>
      </c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S140" s="150" t="s">
        <v>141</v>
      </c>
      <c r="AU140" s="150" t="s">
        <v>136</v>
      </c>
      <c r="AV140" s="150" t="s">
        <v>82</v>
      </c>
      <c r="AZ140" s="18" t="s">
        <v>134</v>
      </c>
      <c r="BF140" s="151">
        <f>IF(O140="základní",J140,0)</f>
        <v>0</v>
      </c>
      <c r="BG140" s="151">
        <f>IF(O140="snížená",J140,0)</f>
        <v>0</v>
      </c>
      <c r="BH140" s="151">
        <f>IF(O140="zákl. přenesená",J140,0)</f>
        <v>0</v>
      </c>
      <c r="BI140" s="151">
        <f>IF(O140="sníž. přenesená",J140,0)</f>
        <v>0</v>
      </c>
      <c r="BJ140" s="151">
        <f>IF(O140="nulová",J140,0)</f>
        <v>0</v>
      </c>
      <c r="BK140" s="18" t="s">
        <v>80</v>
      </c>
      <c r="BL140" s="151">
        <f>ROUND(I140*H140,2)</f>
        <v>0</v>
      </c>
      <c r="BM140" s="18" t="s">
        <v>141</v>
      </c>
      <c r="BN140" s="150" t="s">
        <v>198</v>
      </c>
    </row>
    <row r="141" spans="1:66" s="2" customFormat="1">
      <c r="A141" s="33"/>
      <c r="B141" s="34"/>
      <c r="C141" s="33"/>
      <c r="D141" s="152" t="s">
        <v>143</v>
      </c>
      <c r="E141" s="33"/>
      <c r="F141" s="153" t="s">
        <v>199</v>
      </c>
      <c r="G141" s="33"/>
      <c r="H141" s="33"/>
      <c r="I141" s="154"/>
      <c r="J141" s="33"/>
      <c r="K141" s="33"/>
      <c r="M141" s="34"/>
      <c r="N141" s="155"/>
      <c r="O141" s="156"/>
      <c r="P141" s="54"/>
      <c r="Q141" s="54"/>
      <c r="R141" s="54"/>
      <c r="S141" s="54"/>
      <c r="T141" s="54"/>
      <c r="U141" s="55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U141" s="18" t="s">
        <v>143</v>
      </c>
      <c r="AV141" s="18" t="s">
        <v>82</v>
      </c>
    </row>
    <row r="142" spans="1:66" s="13" customFormat="1">
      <c r="B142" s="157"/>
      <c r="D142" s="152" t="s">
        <v>145</v>
      </c>
      <c r="E142" s="158" t="s">
        <v>3</v>
      </c>
      <c r="F142" s="159" t="s">
        <v>168</v>
      </c>
      <c r="H142" s="158" t="s">
        <v>3</v>
      </c>
      <c r="I142" s="160"/>
      <c r="M142" s="157"/>
      <c r="N142" s="161"/>
      <c r="O142" s="162"/>
      <c r="P142" s="162"/>
      <c r="Q142" s="162"/>
      <c r="R142" s="162"/>
      <c r="S142" s="162"/>
      <c r="T142" s="162"/>
      <c r="U142" s="163"/>
      <c r="AU142" s="158" t="s">
        <v>145</v>
      </c>
      <c r="AV142" s="158" t="s">
        <v>82</v>
      </c>
      <c r="AW142" s="13" t="s">
        <v>80</v>
      </c>
      <c r="AX142" s="13" t="s">
        <v>34</v>
      </c>
      <c r="AY142" s="13" t="s">
        <v>72</v>
      </c>
      <c r="AZ142" s="158" t="s">
        <v>134</v>
      </c>
    </row>
    <row r="143" spans="1:66" s="14" customFormat="1">
      <c r="B143" s="164"/>
      <c r="D143" s="152" t="s">
        <v>145</v>
      </c>
      <c r="E143" s="165" t="s">
        <v>3</v>
      </c>
      <c r="F143" s="166" t="s">
        <v>175</v>
      </c>
      <c r="H143" s="167">
        <v>104</v>
      </c>
      <c r="I143" s="168"/>
      <c r="M143" s="164"/>
      <c r="N143" s="169"/>
      <c r="O143" s="170"/>
      <c r="P143" s="170"/>
      <c r="Q143" s="170"/>
      <c r="R143" s="170"/>
      <c r="S143" s="170"/>
      <c r="T143" s="170"/>
      <c r="U143" s="171"/>
      <c r="AU143" s="165" t="s">
        <v>145</v>
      </c>
      <c r="AV143" s="165" t="s">
        <v>82</v>
      </c>
      <c r="AW143" s="14" t="s">
        <v>82</v>
      </c>
      <c r="AX143" s="14" t="s">
        <v>34</v>
      </c>
      <c r="AY143" s="14" t="s">
        <v>80</v>
      </c>
      <c r="AZ143" s="165" t="s">
        <v>134</v>
      </c>
    </row>
    <row r="144" spans="1:66" s="2" customFormat="1" ht="14.45" customHeight="1">
      <c r="A144" s="33"/>
      <c r="B144" s="138"/>
      <c r="C144" s="139" t="s">
        <v>200</v>
      </c>
      <c r="D144" s="139" t="s">
        <v>136</v>
      </c>
      <c r="E144" s="140" t="s">
        <v>201</v>
      </c>
      <c r="F144" s="141" t="s">
        <v>202</v>
      </c>
      <c r="G144" s="142" t="s">
        <v>172</v>
      </c>
      <c r="H144" s="143">
        <v>67</v>
      </c>
      <c r="I144" s="144"/>
      <c r="J144" s="145">
        <f>ROUND(I144*H144,2)</f>
        <v>0</v>
      </c>
      <c r="K144" s="141" t="s">
        <v>140</v>
      </c>
      <c r="L144" s="282" t="s">
        <v>1408</v>
      </c>
      <c r="M144" s="34"/>
      <c r="N144" s="146" t="s">
        <v>3</v>
      </c>
      <c r="O144" s="147" t="s">
        <v>43</v>
      </c>
      <c r="P144" s="54"/>
      <c r="Q144" s="148">
        <f>P144*H144</f>
        <v>0</v>
      </c>
      <c r="R144" s="148">
        <v>0</v>
      </c>
      <c r="S144" s="148">
        <f>R144*H144</f>
        <v>0</v>
      </c>
      <c r="T144" s="148">
        <v>0</v>
      </c>
      <c r="U144" s="149">
        <f>T144*H144</f>
        <v>0</v>
      </c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S144" s="150" t="s">
        <v>141</v>
      </c>
      <c r="AU144" s="150" t="s">
        <v>136</v>
      </c>
      <c r="AV144" s="150" t="s">
        <v>82</v>
      </c>
      <c r="AZ144" s="18" t="s">
        <v>134</v>
      </c>
      <c r="BF144" s="151">
        <f>IF(O144="základní",J144,0)</f>
        <v>0</v>
      </c>
      <c r="BG144" s="151">
        <f>IF(O144="snížená",J144,0)</f>
        <v>0</v>
      </c>
      <c r="BH144" s="151">
        <f>IF(O144="zákl. přenesená",J144,0)</f>
        <v>0</v>
      </c>
      <c r="BI144" s="151">
        <f>IF(O144="sníž. přenesená",J144,0)</f>
        <v>0</v>
      </c>
      <c r="BJ144" s="151">
        <f>IF(O144="nulová",J144,0)</f>
        <v>0</v>
      </c>
      <c r="BK144" s="18" t="s">
        <v>80</v>
      </c>
      <c r="BL144" s="151">
        <f>ROUND(I144*H144,2)</f>
        <v>0</v>
      </c>
      <c r="BM144" s="18" t="s">
        <v>141</v>
      </c>
      <c r="BN144" s="150" t="s">
        <v>203</v>
      </c>
    </row>
    <row r="145" spans="1:66" s="2" customFormat="1" ht="19.5">
      <c r="A145" s="33"/>
      <c r="B145" s="34"/>
      <c r="C145" s="33"/>
      <c r="D145" s="152" t="s">
        <v>143</v>
      </c>
      <c r="E145" s="33"/>
      <c r="F145" s="153" t="s">
        <v>204</v>
      </c>
      <c r="G145" s="33"/>
      <c r="H145" s="33"/>
      <c r="I145" s="154"/>
      <c r="J145" s="33"/>
      <c r="K145" s="33"/>
      <c r="M145" s="34"/>
      <c r="N145" s="155"/>
      <c r="O145" s="156"/>
      <c r="P145" s="54"/>
      <c r="Q145" s="54"/>
      <c r="R145" s="54"/>
      <c r="S145" s="54"/>
      <c r="T145" s="54"/>
      <c r="U145" s="55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U145" s="18" t="s">
        <v>143</v>
      </c>
      <c r="AV145" s="18" t="s">
        <v>82</v>
      </c>
    </row>
    <row r="146" spans="1:66" s="13" customFormat="1">
      <c r="B146" s="157"/>
      <c r="D146" s="152" t="s">
        <v>145</v>
      </c>
      <c r="E146" s="158" t="s">
        <v>3</v>
      </c>
      <c r="F146" s="159" t="s">
        <v>168</v>
      </c>
      <c r="H146" s="158" t="s">
        <v>3</v>
      </c>
      <c r="I146" s="160"/>
      <c r="M146" s="157"/>
      <c r="N146" s="161"/>
      <c r="O146" s="162"/>
      <c r="P146" s="162"/>
      <c r="Q146" s="162"/>
      <c r="R146" s="162"/>
      <c r="S146" s="162"/>
      <c r="T146" s="162"/>
      <c r="U146" s="163"/>
      <c r="AU146" s="158" t="s">
        <v>145</v>
      </c>
      <c r="AV146" s="158" t="s">
        <v>82</v>
      </c>
      <c r="AW146" s="13" t="s">
        <v>80</v>
      </c>
      <c r="AX146" s="13" t="s">
        <v>34</v>
      </c>
      <c r="AY146" s="13" t="s">
        <v>72</v>
      </c>
      <c r="AZ146" s="158" t="s">
        <v>134</v>
      </c>
    </row>
    <row r="147" spans="1:66" s="14" customFormat="1">
      <c r="B147" s="164"/>
      <c r="D147" s="152" t="s">
        <v>145</v>
      </c>
      <c r="E147" s="165" t="s">
        <v>3</v>
      </c>
      <c r="F147" s="166" t="s">
        <v>182</v>
      </c>
      <c r="H147" s="167">
        <v>67</v>
      </c>
      <c r="I147" s="168"/>
      <c r="M147" s="164"/>
      <c r="N147" s="169"/>
      <c r="O147" s="170"/>
      <c r="P147" s="170"/>
      <c r="Q147" s="170"/>
      <c r="R147" s="170"/>
      <c r="S147" s="170"/>
      <c r="T147" s="170"/>
      <c r="U147" s="171"/>
      <c r="AU147" s="165" t="s">
        <v>145</v>
      </c>
      <c r="AV147" s="165" t="s">
        <v>82</v>
      </c>
      <c r="AW147" s="14" t="s">
        <v>82</v>
      </c>
      <c r="AX147" s="14" t="s">
        <v>34</v>
      </c>
      <c r="AY147" s="14" t="s">
        <v>80</v>
      </c>
      <c r="AZ147" s="165" t="s">
        <v>134</v>
      </c>
    </row>
    <row r="148" spans="1:66" s="2" customFormat="1" ht="14.45" customHeight="1">
      <c r="A148" s="33"/>
      <c r="B148" s="138"/>
      <c r="C148" s="139" t="s">
        <v>205</v>
      </c>
      <c r="D148" s="139" t="s">
        <v>136</v>
      </c>
      <c r="E148" s="140" t="s">
        <v>206</v>
      </c>
      <c r="F148" s="141" t="s">
        <v>207</v>
      </c>
      <c r="G148" s="142" t="s">
        <v>172</v>
      </c>
      <c r="H148" s="143">
        <v>33</v>
      </c>
      <c r="I148" s="144"/>
      <c r="J148" s="145">
        <f>ROUND(I148*H148,2)</f>
        <v>0</v>
      </c>
      <c r="K148" s="141" t="s">
        <v>140</v>
      </c>
      <c r="L148" s="282" t="s">
        <v>1408</v>
      </c>
      <c r="M148" s="34"/>
      <c r="N148" s="146" t="s">
        <v>3</v>
      </c>
      <c r="O148" s="147" t="s">
        <v>43</v>
      </c>
      <c r="P148" s="54"/>
      <c r="Q148" s="148">
        <f>P148*H148</f>
        <v>0</v>
      </c>
      <c r="R148" s="148">
        <v>0</v>
      </c>
      <c r="S148" s="148">
        <f>R148*H148</f>
        <v>0</v>
      </c>
      <c r="T148" s="148">
        <v>0</v>
      </c>
      <c r="U148" s="149">
        <f>T148*H148</f>
        <v>0</v>
      </c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S148" s="150" t="s">
        <v>141</v>
      </c>
      <c r="AU148" s="150" t="s">
        <v>136</v>
      </c>
      <c r="AV148" s="150" t="s">
        <v>82</v>
      </c>
      <c r="AZ148" s="18" t="s">
        <v>134</v>
      </c>
      <c r="BF148" s="151">
        <f>IF(O148="základní",J148,0)</f>
        <v>0</v>
      </c>
      <c r="BG148" s="151">
        <f>IF(O148="snížená",J148,0)</f>
        <v>0</v>
      </c>
      <c r="BH148" s="151">
        <f>IF(O148="zákl. přenesená",J148,0)</f>
        <v>0</v>
      </c>
      <c r="BI148" s="151">
        <f>IF(O148="sníž. přenesená",J148,0)</f>
        <v>0</v>
      </c>
      <c r="BJ148" s="151">
        <f>IF(O148="nulová",J148,0)</f>
        <v>0</v>
      </c>
      <c r="BK148" s="18" t="s">
        <v>80</v>
      </c>
      <c r="BL148" s="151">
        <f>ROUND(I148*H148,2)</f>
        <v>0</v>
      </c>
      <c r="BM148" s="18" t="s">
        <v>141</v>
      </c>
      <c r="BN148" s="150" t="s">
        <v>208</v>
      </c>
    </row>
    <row r="149" spans="1:66" s="2" customFormat="1" ht="19.5">
      <c r="A149" s="33"/>
      <c r="B149" s="34"/>
      <c r="C149" s="33"/>
      <c r="D149" s="152" t="s">
        <v>143</v>
      </c>
      <c r="E149" s="33"/>
      <c r="F149" s="153" t="s">
        <v>209</v>
      </c>
      <c r="G149" s="33"/>
      <c r="H149" s="33"/>
      <c r="I149" s="154"/>
      <c r="J149" s="33"/>
      <c r="K149" s="33"/>
      <c r="M149" s="34"/>
      <c r="N149" s="155"/>
      <c r="O149" s="156"/>
      <c r="P149" s="54"/>
      <c r="Q149" s="54"/>
      <c r="R149" s="54"/>
      <c r="S149" s="54"/>
      <c r="T149" s="54"/>
      <c r="U149" s="55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U149" s="18" t="s">
        <v>143</v>
      </c>
      <c r="AV149" s="18" t="s">
        <v>82</v>
      </c>
    </row>
    <row r="150" spans="1:66" s="13" customFormat="1">
      <c r="B150" s="157"/>
      <c r="D150" s="152" t="s">
        <v>145</v>
      </c>
      <c r="E150" s="158" t="s">
        <v>3</v>
      </c>
      <c r="F150" s="159" t="s">
        <v>168</v>
      </c>
      <c r="H150" s="158" t="s">
        <v>3</v>
      </c>
      <c r="I150" s="160"/>
      <c r="M150" s="157"/>
      <c r="N150" s="161"/>
      <c r="O150" s="162"/>
      <c r="P150" s="162"/>
      <c r="Q150" s="162"/>
      <c r="R150" s="162"/>
      <c r="S150" s="162"/>
      <c r="T150" s="162"/>
      <c r="U150" s="163"/>
      <c r="AU150" s="158" t="s">
        <v>145</v>
      </c>
      <c r="AV150" s="158" t="s">
        <v>82</v>
      </c>
      <c r="AW150" s="13" t="s">
        <v>80</v>
      </c>
      <c r="AX150" s="13" t="s">
        <v>34</v>
      </c>
      <c r="AY150" s="13" t="s">
        <v>72</v>
      </c>
      <c r="AZ150" s="158" t="s">
        <v>134</v>
      </c>
    </row>
    <row r="151" spans="1:66" s="14" customFormat="1">
      <c r="B151" s="164"/>
      <c r="D151" s="152" t="s">
        <v>145</v>
      </c>
      <c r="E151" s="165" t="s">
        <v>3</v>
      </c>
      <c r="F151" s="166" t="s">
        <v>210</v>
      </c>
      <c r="H151" s="167">
        <v>33</v>
      </c>
      <c r="I151" s="168"/>
      <c r="M151" s="164"/>
      <c r="N151" s="169"/>
      <c r="O151" s="170"/>
      <c r="P151" s="170"/>
      <c r="Q151" s="170"/>
      <c r="R151" s="170"/>
      <c r="S151" s="170"/>
      <c r="T151" s="170"/>
      <c r="U151" s="171"/>
      <c r="AU151" s="165" t="s">
        <v>145</v>
      </c>
      <c r="AV151" s="165" t="s">
        <v>82</v>
      </c>
      <c r="AW151" s="14" t="s">
        <v>82</v>
      </c>
      <c r="AX151" s="14" t="s">
        <v>34</v>
      </c>
      <c r="AY151" s="14" t="s">
        <v>80</v>
      </c>
      <c r="AZ151" s="165" t="s">
        <v>134</v>
      </c>
    </row>
    <row r="152" spans="1:66" s="2" customFormat="1" ht="14.45" customHeight="1">
      <c r="A152" s="33"/>
      <c r="B152" s="138"/>
      <c r="C152" s="139" t="s">
        <v>211</v>
      </c>
      <c r="D152" s="139" t="s">
        <v>136</v>
      </c>
      <c r="E152" s="140" t="s">
        <v>212</v>
      </c>
      <c r="F152" s="141" t="s">
        <v>213</v>
      </c>
      <c r="G152" s="142" t="s">
        <v>139</v>
      </c>
      <c r="H152" s="143">
        <v>570</v>
      </c>
      <c r="I152" s="144"/>
      <c r="J152" s="145">
        <f>ROUND(I152*H152,2)</f>
        <v>0</v>
      </c>
      <c r="K152" s="141" t="s">
        <v>140</v>
      </c>
      <c r="L152" s="282" t="s">
        <v>1408</v>
      </c>
      <c r="M152" s="34"/>
      <c r="N152" s="146" t="s">
        <v>3</v>
      </c>
      <c r="O152" s="147" t="s">
        <v>43</v>
      </c>
      <c r="P152" s="54"/>
      <c r="Q152" s="148">
        <f>P152*H152</f>
        <v>0</v>
      </c>
      <c r="R152" s="148">
        <v>0</v>
      </c>
      <c r="S152" s="148">
        <f>R152*H152</f>
        <v>0</v>
      </c>
      <c r="T152" s="148">
        <v>0</v>
      </c>
      <c r="U152" s="149">
        <f>T152*H152</f>
        <v>0</v>
      </c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S152" s="150" t="s">
        <v>141</v>
      </c>
      <c r="AU152" s="150" t="s">
        <v>136</v>
      </c>
      <c r="AV152" s="150" t="s">
        <v>82</v>
      </c>
      <c r="AZ152" s="18" t="s">
        <v>134</v>
      </c>
      <c r="BF152" s="151">
        <f>IF(O152="základní",J152,0)</f>
        <v>0</v>
      </c>
      <c r="BG152" s="151">
        <f>IF(O152="snížená",J152,0)</f>
        <v>0</v>
      </c>
      <c r="BH152" s="151">
        <f>IF(O152="zákl. přenesená",J152,0)</f>
        <v>0</v>
      </c>
      <c r="BI152" s="151">
        <f>IF(O152="sníž. přenesená",J152,0)</f>
        <v>0</v>
      </c>
      <c r="BJ152" s="151">
        <f>IF(O152="nulová",J152,0)</f>
        <v>0</v>
      </c>
      <c r="BK152" s="18" t="s">
        <v>80</v>
      </c>
      <c r="BL152" s="151">
        <f>ROUND(I152*H152,2)</f>
        <v>0</v>
      </c>
      <c r="BM152" s="18" t="s">
        <v>141</v>
      </c>
      <c r="BN152" s="150" t="s">
        <v>214</v>
      </c>
    </row>
    <row r="153" spans="1:66" s="2" customFormat="1">
      <c r="A153" s="33"/>
      <c r="B153" s="34"/>
      <c r="C153" s="33"/>
      <c r="D153" s="152" t="s">
        <v>143</v>
      </c>
      <c r="E153" s="33"/>
      <c r="F153" s="153" t="s">
        <v>215</v>
      </c>
      <c r="G153" s="33"/>
      <c r="H153" s="33"/>
      <c r="I153" s="154"/>
      <c r="J153" s="33"/>
      <c r="K153" s="33"/>
      <c r="M153" s="34"/>
      <c r="N153" s="155"/>
      <c r="O153" s="156"/>
      <c r="P153" s="54"/>
      <c r="Q153" s="54"/>
      <c r="R153" s="54"/>
      <c r="S153" s="54"/>
      <c r="T153" s="54"/>
      <c r="U153" s="55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U153" s="18" t="s">
        <v>143</v>
      </c>
      <c r="AV153" s="18" t="s">
        <v>82</v>
      </c>
    </row>
    <row r="154" spans="1:66" s="13" customFormat="1">
      <c r="B154" s="157"/>
      <c r="D154" s="152" t="s">
        <v>145</v>
      </c>
      <c r="E154" s="158" t="s">
        <v>3</v>
      </c>
      <c r="F154" s="159" t="s">
        <v>168</v>
      </c>
      <c r="H154" s="158" t="s">
        <v>3</v>
      </c>
      <c r="I154" s="160"/>
      <c r="M154" s="157"/>
      <c r="N154" s="161"/>
      <c r="O154" s="162"/>
      <c r="P154" s="162"/>
      <c r="Q154" s="162"/>
      <c r="R154" s="162"/>
      <c r="S154" s="162"/>
      <c r="T154" s="162"/>
      <c r="U154" s="163"/>
      <c r="AU154" s="158" t="s">
        <v>145</v>
      </c>
      <c r="AV154" s="158" t="s">
        <v>82</v>
      </c>
      <c r="AW154" s="13" t="s">
        <v>80</v>
      </c>
      <c r="AX154" s="13" t="s">
        <v>34</v>
      </c>
      <c r="AY154" s="13" t="s">
        <v>72</v>
      </c>
      <c r="AZ154" s="158" t="s">
        <v>134</v>
      </c>
    </row>
    <row r="155" spans="1:66" s="14" customFormat="1">
      <c r="B155" s="164"/>
      <c r="D155" s="152" t="s">
        <v>145</v>
      </c>
      <c r="E155" s="165" t="s">
        <v>3</v>
      </c>
      <c r="F155" s="166" t="s">
        <v>169</v>
      </c>
      <c r="H155" s="167">
        <v>570</v>
      </c>
      <c r="I155" s="168"/>
      <c r="M155" s="164"/>
      <c r="N155" s="169"/>
      <c r="O155" s="170"/>
      <c r="P155" s="170"/>
      <c r="Q155" s="170"/>
      <c r="R155" s="170"/>
      <c r="S155" s="170"/>
      <c r="T155" s="170"/>
      <c r="U155" s="171"/>
      <c r="AU155" s="165" t="s">
        <v>145</v>
      </c>
      <c r="AV155" s="165" t="s">
        <v>82</v>
      </c>
      <c r="AW155" s="14" t="s">
        <v>82</v>
      </c>
      <c r="AX155" s="14" t="s">
        <v>34</v>
      </c>
      <c r="AY155" s="14" t="s">
        <v>80</v>
      </c>
      <c r="AZ155" s="165" t="s">
        <v>134</v>
      </c>
    </row>
    <row r="156" spans="1:66" s="2" customFormat="1" ht="14.45" customHeight="1">
      <c r="A156" s="33"/>
      <c r="B156" s="138"/>
      <c r="C156" s="139" t="s">
        <v>216</v>
      </c>
      <c r="D156" s="139" t="s">
        <v>136</v>
      </c>
      <c r="E156" s="140" t="s">
        <v>217</v>
      </c>
      <c r="F156" s="141" t="s">
        <v>218</v>
      </c>
      <c r="G156" s="142" t="s">
        <v>172</v>
      </c>
      <c r="H156" s="143">
        <v>104</v>
      </c>
      <c r="I156" s="144"/>
      <c r="J156" s="145">
        <f>ROUND(I156*H156,2)</f>
        <v>0</v>
      </c>
      <c r="K156" s="141" t="s">
        <v>140</v>
      </c>
      <c r="L156" s="282" t="s">
        <v>1408</v>
      </c>
      <c r="M156" s="34"/>
      <c r="N156" s="146" t="s">
        <v>3</v>
      </c>
      <c r="O156" s="147" t="s">
        <v>43</v>
      </c>
      <c r="P156" s="54"/>
      <c r="Q156" s="148">
        <f>P156*H156</f>
        <v>0</v>
      </c>
      <c r="R156" s="148">
        <v>0</v>
      </c>
      <c r="S156" s="148">
        <f>R156*H156</f>
        <v>0</v>
      </c>
      <c r="T156" s="148">
        <v>0</v>
      </c>
      <c r="U156" s="149">
        <f>T156*H156</f>
        <v>0</v>
      </c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S156" s="150" t="s">
        <v>141</v>
      </c>
      <c r="AU156" s="150" t="s">
        <v>136</v>
      </c>
      <c r="AV156" s="150" t="s">
        <v>82</v>
      </c>
      <c r="AZ156" s="18" t="s">
        <v>134</v>
      </c>
      <c r="BF156" s="151">
        <f>IF(O156="základní",J156,0)</f>
        <v>0</v>
      </c>
      <c r="BG156" s="151">
        <f>IF(O156="snížená",J156,0)</f>
        <v>0</v>
      </c>
      <c r="BH156" s="151">
        <f>IF(O156="zákl. přenesená",J156,0)</f>
        <v>0</v>
      </c>
      <c r="BI156" s="151">
        <f>IF(O156="sníž. přenesená",J156,0)</f>
        <v>0</v>
      </c>
      <c r="BJ156" s="151">
        <f>IF(O156="nulová",J156,0)</f>
        <v>0</v>
      </c>
      <c r="BK156" s="18" t="s">
        <v>80</v>
      </c>
      <c r="BL156" s="151">
        <f>ROUND(I156*H156,2)</f>
        <v>0</v>
      </c>
      <c r="BM156" s="18" t="s">
        <v>141</v>
      </c>
      <c r="BN156" s="150" t="s">
        <v>219</v>
      </c>
    </row>
    <row r="157" spans="1:66" s="2" customFormat="1">
      <c r="A157" s="33"/>
      <c r="B157" s="34"/>
      <c r="C157" s="33"/>
      <c r="D157" s="152" t="s">
        <v>143</v>
      </c>
      <c r="E157" s="33"/>
      <c r="F157" s="153" t="s">
        <v>220</v>
      </c>
      <c r="G157" s="33"/>
      <c r="H157" s="33"/>
      <c r="I157" s="154"/>
      <c r="J157" s="33"/>
      <c r="K157" s="33"/>
      <c r="M157" s="34"/>
      <c r="N157" s="155"/>
      <c r="O157" s="156"/>
      <c r="P157" s="54"/>
      <c r="Q157" s="54"/>
      <c r="R157" s="54"/>
      <c r="S157" s="54"/>
      <c r="T157" s="54"/>
      <c r="U157" s="55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U157" s="18" t="s">
        <v>143</v>
      </c>
      <c r="AV157" s="18" t="s">
        <v>82</v>
      </c>
    </row>
    <row r="158" spans="1:66" s="13" customFormat="1">
      <c r="B158" s="157"/>
      <c r="D158" s="152" t="s">
        <v>145</v>
      </c>
      <c r="E158" s="158" t="s">
        <v>3</v>
      </c>
      <c r="F158" s="159" t="s">
        <v>168</v>
      </c>
      <c r="H158" s="158" t="s">
        <v>3</v>
      </c>
      <c r="I158" s="160"/>
      <c r="M158" s="157"/>
      <c r="N158" s="161"/>
      <c r="O158" s="162"/>
      <c r="P158" s="162"/>
      <c r="Q158" s="162"/>
      <c r="R158" s="162"/>
      <c r="S158" s="162"/>
      <c r="T158" s="162"/>
      <c r="U158" s="163"/>
      <c r="AU158" s="158" t="s">
        <v>145</v>
      </c>
      <c r="AV158" s="158" t="s">
        <v>82</v>
      </c>
      <c r="AW158" s="13" t="s">
        <v>80</v>
      </c>
      <c r="AX158" s="13" t="s">
        <v>34</v>
      </c>
      <c r="AY158" s="13" t="s">
        <v>72</v>
      </c>
      <c r="AZ158" s="158" t="s">
        <v>134</v>
      </c>
    </row>
    <row r="159" spans="1:66" s="14" customFormat="1">
      <c r="B159" s="164"/>
      <c r="D159" s="152" t="s">
        <v>145</v>
      </c>
      <c r="E159" s="165" t="s">
        <v>3</v>
      </c>
      <c r="F159" s="166" t="s">
        <v>175</v>
      </c>
      <c r="H159" s="167">
        <v>104</v>
      </c>
      <c r="I159" s="168"/>
      <c r="M159" s="164"/>
      <c r="N159" s="169"/>
      <c r="O159" s="170"/>
      <c r="P159" s="170"/>
      <c r="Q159" s="170"/>
      <c r="R159" s="170"/>
      <c r="S159" s="170"/>
      <c r="T159" s="170"/>
      <c r="U159" s="171"/>
      <c r="AU159" s="165" t="s">
        <v>145</v>
      </c>
      <c r="AV159" s="165" t="s">
        <v>82</v>
      </c>
      <c r="AW159" s="14" t="s">
        <v>82</v>
      </c>
      <c r="AX159" s="14" t="s">
        <v>34</v>
      </c>
      <c r="AY159" s="14" t="s">
        <v>80</v>
      </c>
      <c r="AZ159" s="165" t="s">
        <v>134</v>
      </c>
    </row>
    <row r="160" spans="1:66" s="2" customFormat="1" ht="14.45" customHeight="1">
      <c r="A160" s="33"/>
      <c r="B160" s="138"/>
      <c r="C160" s="139" t="s">
        <v>221</v>
      </c>
      <c r="D160" s="139" t="s">
        <v>136</v>
      </c>
      <c r="E160" s="140" t="s">
        <v>222</v>
      </c>
      <c r="F160" s="141" t="s">
        <v>223</v>
      </c>
      <c r="G160" s="142" t="s">
        <v>172</v>
      </c>
      <c r="H160" s="143">
        <v>67</v>
      </c>
      <c r="I160" s="144"/>
      <c r="J160" s="145">
        <f>ROUND(I160*H160,2)</f>
        <v>0</v>
      </c>
      <c r="K160" s="141" t="s">
        <v>140</v>
      </c>
      <c r="L160" s="282" t="s">
        <v>1408</v>
      </c>
      <c r="M160" s="34"/>
      <c r="N160" s="146" t="s">
        <v>3</v>
      </c>
      <c r="O160" s="147" t="s">
        <v>43</v>
      </c>
      <c r="P160" s="54"/>
      <c r="Q160" s="148">
        <f>P160*H160</f>
        <v>0</v>
      </c>
      <c r="R160" s="148">
        <v>0</v>
      </c>
      <c r="S160" s="148">
        <f>R160*H160</f>
        <v>0</v>
      </c>
      <c r="T160" s="148">
        <v>0</v>
      </c>
      <c r="U160" s="149">
        <f>T160*H160</f>
        <v>0</v>
      </c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S160" s="150" t="s">
        <v>141</v>
      </c>
      <c r="AU160" s="150" t="s">
        <v>136</v>
      </c>
      <c r="AV160" s="150" t="s">
        <v>82</v>
      </c>
      <c r="AZ160" s="18" t="s">
        <v>134</v>
      </c>
      <c r="BF160" s="151">
        <f>IF(O160="základní",J160,0)</f>
        <v>0</v>
      </c>
      <c r="BG160" s="151">
        <f>IF(O160="snížená",J160,0)</f>
        <v>0</v>
      </c>
      <c r="BH160" s="151">
        <f>IF(O160="zákl. přenesená",J160,0)</f>
        <v>0</v>
      </c>
      <c r="BI160" s="151">
        <f>IF(O160="sníž. přenesená",J160,0)</f>
        <v>0</v>
      </c>
      <c r="BJ160" s="151">
        <f>IF(O160="nulová",J160,0)</f>
        <v>0</v>
      </c>
      <c r="BK160" s="18" t="s">
        <v>80</v>
      </c>
      <c r="BL160" s="151">
        <f>ROUND(I160*H160,2)</f>
        <v>0</v>
      </c>
      <c r="BM160" s="18" t="s">
        <v>141</v>
      </c>
      <c r="BN160" s="150" t="s">
        <v>224</v>
      </c>
    </row>
    <row r="161" spans="1:66" s="2" customFormat="1">
      <c r="A161" s="33"/>
      <c r="B161" s="34"/>
      <c r="C161" s="33"/>
      <c r="D161" s="152" t="s">
        <v>143</v>
      </c>
      <c r="E161" s="33"/>
      <c r="F161" s="153" t="s">
        <v>225</v>
      </c>
      <c r="G161" s="33"/>
      <c r="H161" s="33"/>
      <c r="I161" s="154"/>
      <c r="J161" s="33"/>
      <c r="K161" s="33"/>
      <c r="M161" s="34"/>
      <c r="N161" s="155"/>
      <c r="O161" s="156"/>
      <c r="P161" s="54"/>
      <c r="Q161" s="54"/>
      <c r="R161" s="54"/>
      <c r="S161" s="54"/>
      <c r="T161" s="54"/>
      <c r="U161" s="55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U161" s="18" t="s">
        <v>143</v>
      </c>
      <c r="AV161" s="18" t="s">
        <v>82</v>
      </c>
    </row>
    <row r="162" spans="1:66" s="13" customFormat="1">
      <c r="B162" s="157"/>
      <c r="D162" s="152" t="s">
        <v>145</v>
      </c>
      <c r="E162" s="158" t="s">
        <v>3</v>
      </c>
      <c r="F162" s="159" t="s">
        <v>168</v>
      </c>
      <c r="H162" s="158" t="s">
        <v>3</v>
      </c>
      <c r="I162" s="160"/>
      <c r="M162" s="157"/>
      <c r="N162" s="161"/>
      <c r="O162" s="162"/>
      <c r="P162" s="162"/>
      <c r="Q162" s="162"/>
      <c r="R162" s="162"/>
      <c r="S162" s="162"/>
      <c r="T162" s="162"/>
      <c r="U162" s="163"/>
      <c r="AU162" s="158" t="s">
        <v>145</v>
      </c>
      <c r="AV162" s="158" t="s">
        <v>82</v>
      </c>
      <c r="AW162" s="13" t="s">
        <v>80</v>
      </c>
      <c r="AX162" s="13" t="s">
        <v>34</v>
      </c>
      <c r="AY162" s="13" t="s">
        <v>72</v>
      </c>
      <c r="AZ162" s="158" t="s">
        <v>134</v>
      </c>
    </row>
    <row r="163" spans="1:66" s="14" customFormat="1">
      <c r="B163" s="164"/>
      <c r="D163" s="152" t="s">
        <v>145</v>
      </c>
      <c r="E163" s="165" t="s">
        <v>3</v>
      </c>
      <c r="F163" s="166" t="s">
        <v>182</v>
      </c>
      <c r="H163" s="167">
        <v>67</v>
      </c>
      <c r="I163" s="168"/>
      <c r="M163" s="164"/>
      <c r="N163" s="169"/>
      <c r="O163" s="170"/>
      <c r="P163" s="170"/>
      <c r="Q163" s="170"/>
      <c r="R163" s="170"/>
      <c r="S163" s="170"/>
      <c r="T163" s="170"/>
      <c r="U163" s="171"/>
      <c r="AU163" s="165" t="s">
        <v>145</v>
      </c>
      <c r="AV163" s="165" t="s">
        <v>82</v>
      </c>
      <c r="AW163" s="14" t="s">
        <v>82</v>
      </c>
      <c r="AX163" s="14" t="s">
        <v>34</v>
      </c>
      <c r="AY163" s="14" t="s">
        <v>80</v>
      </c>
      <c r="AZ163" s="165" t="s">
        <v>134</v>
      </c>
    </row>
    <row r="164" spans="1:66" s="2" customFormat="1" ht="14.45" customHeight="1">
      <c r="A164" s="33"/>
      <c r="B164" s="138"/>
      <c r="C164" s="139" t="s">
        <v>226</v>
      </c>
      <c r="D164" s="139" t="s">
        <v>136</v>
      </c>
      <c r="E164" s="140" t="s">
        <v>227</v>
      </c>
      <c r="F164" s="141" t="s">
        <v>228</v>
      </c>
      <c r="G164" s="142" t="s">
        <v>172</v>
      </c>
      <c r="H164" s="143">
        <v>31</v>
      </c>
      <c r="I164" s="144"/>
      <c r="J164" s="145">
        <f>ROUND(I164*H164,2)</f>
        <v>0</v>
      </c>
      <c r="K164" s="141" t="s">
        <v>140</v>
      </c>
      <c r="L164" s="282" t="s">
        <v>1408</v>
      </c>
      <c r="M164" s="34"/>
      <c r="N164" s="146" t="s">
        <v>3</v>
      </c>
      <c r="O164" s="147" t="s">
        <v>43</v>
      </c>
      <c r="P164" s="54"/>
      <c r="Q164" s="148">
        <f>P164*H164</f>
        <v>0</v>
      </c>
      <c r="R164" s="148">
        <v>0</v>
      </c>
      <c r="S164" s="148">
        <f>R164*H164</f>
        <v>0</v>
      </c>
      <c r="T164" s="148">
        <v>0</v>
      </c>
      <c r="U164" s="149">
        <f>T164*H164</f>
        <v>0</v>
      </c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S164" s="150" t="s">
        <v>141</v>
      </c>
      <c r="AU164" s="150" t="s">
        <v>136</v>
      </c>
      <c r="AV164" s="150" t="s">
        <v>82</v>
      </c>
      <c r="AZ164" s="18" t="s">
        <v>134</v>
      </c>
      <c r="BF164" s="151">
        <f>IF(O164="základní",J164,0)</f>
        <v>0</v>
      </c>
      <c r="BG164" s="151">
        <f>IF(O164="snížená",J164,0)</f>
        <v>0</v>
      </c>
      <c r="BH164" s="151">
        <f>IF(O164="zákl. přenesená",J164,0)</f>
        <v>0</v>
      </c>
      <c r="BI164" s="151">
        <f>IF(O164="sníž. přenesená",J164,0)</f>
        <v>0</v>
      </c>
      <c r="BJ164" s="151">
        <f>IF(O164="nulová",J164,0)</f>
        <v>0</v>
      </c>
      <c r="BK164" s="18" t="s">
        <v>80</v>
      </c>
      <c r="BL164" s="151">
        <f>ROUND(I164*H164,2)</f>
        <v>0</v>
      </c>
      <c r="BM164" s="18" t="s">
        <v>141</v>
      </c>
      <c r="BN164" s="150" t="s">
        <v>229</v>
      </c>
    </row>
    <row r="165" spans="1:66" s="2" customFormat="1">
      <c r="A165" s="33"/>
      <c r="B165" s="34"/>
      <c r="C165" s="33"/>
      <c r="D165" s="152" t="s">
        <v>143</v>
      </c>
      <c r="E165" s="33"/>
      <c r="F165" s="153" t="s">
        <v>230</v>
      </c>
      <c r="G165" s="33"/>
      <c r="H165" s="33"/>
      <c r="I165" s="154"/>
      <c r="J165" s="33"/>
      <c r="K165" s="33"/>
      <c r="M165" s="34"/>
      <c r="N165" s="155"/>
      <c r="O165" s="156"/>
      <c r="P165" s="54"/>
      <c r="Q165" s="54"/>
      <c r="R165" s="54"/>
      <c r="S165" s="54"/>
      <c r="T165" s="54"/>
      <c r="U165" s="55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U165" s="18" t="s">
        <v>143</v>
      </c>
      <c r="AV165" s="18" t="s">
        <v>82</v>
      </c>
    </row>
    <row r="166" spans="1:66" s="13" customFormat="1">
      <c r="B166" s="157"/>
      <c r="D166" s="152" t="s">
        <v>145</v>
      </c>
      <c r="E166" s="158" t="s">
        <v>3</v>
      </c>
      <c r="F166" s="159" t="s">
        <v>168</v>
      </c>
      <c r="H166" s="158" t="s">
        <v>3</v>
      </c>
      <c r="I166" s="160"/>
      <c r="M166" s="157"/>
      <c r="N166" s="161"/>
      <c r="O166" s="162"/>
      <c r="P166" s="162"/>
      <c r="Q166" s="162"/>
      <c r="R166" s="162"/>
      <c r="S166" s="162"/>
      <c r="T166" s="162"/>
      <c r="U166" s="163"/>
      <c r="AU166" s="158" t="s">
        <v>145</v>
      </c>
      <c r="AV166" s="158" t="s">
        <v>82</v>
      </c>
      <c r="AW166" s="13" t="s">
        <v>80</v>
      </c>
      <c r="AX166" s="13" t="s">
        <v>34</v>
      </c>
      <c r="AY166" s="13" t="s">
        <v>72</v>
      </c>
      <c r="AZ166" s="158" t="s">
        <v>134</v>
      </c>
    </row>
    <row r="167" spans="1:66" s="14" customFormat="1">
      <c r="B167" s="164"/>
      <c r="D167" s="152" t="s">
        <v>145</v>
      </c>
      <c r="E167" s="165" t="s">
        <v>3</v>
      </c>
      <c r="F167" s="166" t="s">
        <v>188</v>
      </c>
      <c r="H167" s="167">
        <v>31</v>
      </c>
      <c r="I167" s="168"/>
      <c r="M167" s="164"/>
      <c r="N167" s="169"/>
      <c r="O167" s="170"/>
      <c r="P167" s="170"/>
      <c r="Q167" s="170"/>
      <c r="R167" s="170"/>
      <c r="S167" s="170"/>
      <c r="T167" s="170"/>
      <c r="U167" s="171"/>
      <c r="AU167" s="165" t="s">
        <v>145</v>
      </c>
      <c r="AV167" s="165" t="s">
        <v>82</v>
      </c>
      <c r="AW167" s="14" t="s">
        <v>82</v>
      </c>
      <c r="AX167" s="14" t="s">
        <v>34</v>
      </c>
      <c r="AY167" s="14" t="s">
        <v>80</v>
      </c>
      <c r="AZ167" s="165" t="s">
        <v>134</v>
      </c>
    </row>
    <row r="168" spans="1:66" s="2" customFormat="1" ht="14.45" customHeight="1">
      <c r="A168" s="33"/>
      <c r="B168" s="138"/>
      <c r="C168" s="139" t="s">
        <v>9</v>
      </c>
      <c r="D168" s="139" t="s">
        <v>136</v>
      </c>
      <c r="E168" s="140" t="s">
        <v>231</v>
      </c>
      <c r="F168" s="141" t="s">
        <v>232</v>
      </c>
      <c r="G168" s="142" t="s">
        <v>172</v>
      </c>
      <c r="H168" s="143">
        <v>2</v>
      </c>
      <c r="I168" s="144"/>
      <c r="J168" s="145">
        <f>ROUND(I168*H168,2)</f>
        <v>0</v>
      </c>
      <c r="K168" s="141" t="s">
        <v>140</v>
      </c>
      <c r="L168" s="282" t="s">
        <v>1408</v>
      </c>
      <c r="M168" s="34"/>
      <c r="N168" s="146" t="s">
        <v>3</v>
      </c>
      <c r="O168" s="147" t="s">
        <v>43</v>
      </c>
      <c r="P168" s="54"/>
      <c r="Q168" s="148">
        <f>P168*H168</f>
        <v>0</v>
      </c>
      <c r="R168" s="148">
        <v>0</v>
      </c>
      <c r="S168" s="148">
        <f>R168*H168</f>
        <v>0</v>
      </c>
      <c r="T168" s="148">
        <v>0</v>
      </c>
      <c r="U168" s="149">
        <f>T168*H168</f>
        <v>0</v>
      </c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S168" s="150" t="s">
        <v>141</v>
      </c>
      <c r="AU168" s="150" t="s">
        <v>136</v>
      </c>
      <c r="AV168" s="150" t="s">
        <v>82</v>
      </c>
      <c r="AZ168" s="18" t="s">
        <v>134</v>
      </c>
      <c r="BF168" s="151">
        <f>IF(O168="základní",J168,0)</f>
        <v>0</v>
      </c>
      <c r="BG168" s="151">
        <f>IF(O168="snížená",J168,0)</f>
        <v>0</v>
      </c>
      <c r="BH168" s="151">
        <f>IF(O168="zákl. přenesená",J168,0)</f>
        <v>0</v>
      </c>
      <c r="BI168" s="151">
        <f>IF(O168="sníž. přenesená",J168,0)</f>
        <v>0</v>
      </c>
      <c r="BJ168" s="151">
        <f>IF(O168="nulová",J168,0)</f>
        <v>0</v>
      </c>
      <c r="BK168" s="18" t="s">
        <v>80</v>
      </c>
      <c r="BL168" s="151">
        <f>ROUND(I168*H168,2)</f>
        <v>0</v>
      </c>
      <c r="BM168" s="18" t="s">
        <v>141</v>
      </c>
      <c r="BN168" s="150" t="s">
        <v>233</v>
      </c>
    </row>
    <row r="169" spans="1:66" s="2" customFormat="1">
      <c r="A169" s="33"/>
      <c r="B169" s="34"/>
      <c r="C169" s="33"/>
      <c r="D169" s="152" t="s">
        <v>143</v>
      </c>
      <c r="E169" s="33"/>
      <c r="F169" s="153" t="s">
        <v>234</v>
      </c>
      <c r="G169" s="33"/>
      <c r="H169" s="33"/>
      <c r="I169" s="154"/>
      <c r="J169" s="33"/>
      <c r="K169" s="33"/>
      <c r="M169" s="34"/>
      <c r="N169" s="155"/>
      <c r="O169" s="156"/>
      <c r="P169" s="54"/>
      <c r="Q169" s="54"/>
      <c r="R169" s="54"/>
      <c r="S169" s="54"/>
      <c r="T169" s="54"/>
      <c r="U169" s="55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U169" s="18" t="s">
        <v>143</v>
      </c>
      <c r="AV169" s="18" t="s">
        <v>82</v>
      </c>
    </row>
    <row r="170" spans="1:66" s="13" customFormat="1">
      <c r="B170" s="157"/>
      <c r="D170" s="152" t="s">
        <v>145</v>
      </c>
      <c r="E170" s="158" t="s">
        <v>3</v>
      </c>
      <c r="F170" s="159" t="s">
        <v>168</v>
      </c>
      <c r="H170" s="158" t="s">
        <v>3</v>
      </c>
      <c r="I170" s="160"/>
      <c r="M170" s="157"/>
      <c r="N170" s="161"/>
      <c r="O170" s="162"/>
      <c r="P170" s="162"/>
      <c r="Q170" s="162"/>
      <c r="R170" s="162"/>
      <c r="S170" s="162"/>
      <c r="T170" s="162"/>
      <c r="U170" s="163"/>
      <c r="AU170" s="158" t="s">
        <v>145</v>
      </c>
      <c r="AV170" s="158" t="s">
        <v>82</v>
      </c>
      <c r="AW170" s="13" t="s">
        <v>80</v>
      </c>
      <c r="AX170" s="13" t="s">
        <v>34</v>
      </c>
      <c r="AY170" s="13" t="s">
        <v>72</v>
      </c>
      <c r="AZ170" s="158" t="s">
        <v>134</v>
      </c>
    </row>
    <row r="171" spans="1:66" s="14" customFormat="1">
      <c r="B171" s="164"/>
      <c r="D171" s="152" t="s">
        <v>145</v>
      </c>
      <c r="E171" s="165" t="s">
        <v>3</v>
      </c>
      <c r="F171" s="166" t="s">
        <v>194</v>
      </c>
      <c r="H171" s="167">
        <v>2</v>
      </c>
      <c r="I171" s="168"/>
      <c r="M171" s="164"/>
      <c r="N171" s="169"/>
      <c r="O171" s="170"/>
      <c r="P171" s="170"/>
      <c r="Q171" s="170"/>
      <c r="R171" s="170"/>
      <c r="S171" s="170"/>
      <c r="T171" s="170"/>
      <c r="U171" s="171"/>
      <c r="AU171" s="165" t="s">
        <v>145</v>
      </c>
      <c r="AV171" s="165" t="s">
        <v>82</v>
      </c>
      <c r="AW171" s="14" t="s">
        <v>82</v>
      </c>
      <c r="AX171" s="14" t="s">
        <v>34</v>
      </c>
      <c r="AY171" s="14" t="s">
        <v>80</v>
      </c>
      <c r="AZ171" s="165" t="s">
        <v>134</v>
      </c>
    </row>
    <row r="172" spans="1:66" s="2" customFormat="1" ht="14.45" customHeight="1">
      <c r="A172" s="33"/>
      <c r="B172" s="138"/>
      <c r="C172" s="139" t="s">
        <v>235</v>
      </c>
      <c r="D172" s="139" t="s">
        <v>136</v>
      </c>
      <c r="E172" s="140" t="s">
        <v>236</v>
      </c>
      <c r="F172" s="141" t="s">
        <v>237</v>
      </c>
      <c r="G172" s="142" t="s">
        <v>172</v>
      </c>
      <c r="H172" s="143">
        <v>104</v>
      </c>
      <c r="I172" s="144"/>
      <c r="J172" s="145">
        <f>ROUND(I172*H172,2)</f>
        <v>0</v>
      </c>
      <c r="K172" s="141" t="s">
        <v>140</v>
      </c>
      <c r="L172" s="282" t="s">
        <v>1408</v>
      </c>
      <c r="M172" s="34"/>
      <c r="N172" s="146" t="s">
        <v>3</v>
      </c>
      <c r="O172" s="147" t="s">
        <v>43</v>
      </c>
      <c r="P172" s="54"/>
      <c r="Q172" s="148">
        <f>P172*H172</f>
        <v>0</v>
      </c>
      <c r="R172" s="148">
        <v>9.0000000000000006E-5</v>
      </c>
      <c r="S172" s="148">
        <f>R172*H172</f>
        <v>9.3600000000000003E-3</v>
      </c>
      <c r="T172" s="148">
        <v>0</v>
      </c>
      <c r="U172" s="149">
        <f>T172*H172</f>
        <v>0</v>
      </c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S172" s="150" t="s">
        <v>141</v>
      </c>
      <c r="AU172" s="150" t="s">
        <v>136</v>
      </c>
      <c r="AV172" s="150" t="s">
        <v>82</v>
      </c>
      <c r="AZ172" s="18" t="s">
        <v>134</v>
      </c>
      <c r="BF172" s="151">
        <f>IF(O172="základní",J172,0)</f>
        <v>0</v>
      </c>
      <c r="BG172" s="151">
        <f>IF(O172="snížená",J172,0)</f>
        <v>0</v>
      </c>
      <c r="BH172" s="151">
        <f>IF(O172="zákl. přenesená",J172,0)</f>
        <v>0</v>
      </c>
      <c r="BI172" s="151">
        <f>IF(O172="sníž. přenesená",J172,0)</f>
        <v>0</v>
      </c>
      <c r="BJ172" s="151">
        <f>IF(O172="nulová",J172,0)</f>
        <v>0</v>
      </c>
      <c r="BK172" s="18" t="s">
        <v>80</v>
      </c>
      <c r="BL172" s="151">
        <f>ROUND(I172*H172,2)</f>
        <v>0</v>
      </c>
      <c r="BM172" s="18" t="s">
        <v>141</v>
      </c>
      <c r="BN172" s="150" t="s">
        <v>238</v>
      </c>
    </row>
    <row r="173" spans="1:66" s="2" customFormat="1">
      <c r="A173" s="33"/>
      <c r="B173" s="34"/>
      <c r="C173" s="33"/>
      <c r="D173" s="152" t="s">
        <v>143</v>
      </c>
      <c r="E173" s="33"/>
      <c r="F173" s="153" t="s">
        <v>239</v>
      </c>
      <c r="G173" s="33"/>
      <c r="H173" s="33"/>
      <c r="I173" s="154"/>
      <c r="J173" s="33"/>
      <c r="K173" s="33"/>
      <c r="M173" s="34"/>
      <c r="N173" s="155"/>
      <c r="O173" s="156"/>
      <c r="P173" s="54"/>
      <c r="Q173" s="54"/>
      <c r="R173" s="54"/>
      <c r="S173" s="54"/>
      <c r="T173" s="54"/>
      <c r="U173" s="55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U173" s="18" t="s">
        <v>143</v>
      </c>
      <c r="AV173" s="18" t="s">
        <v>82</v>
      </c>
    </row>
    <row r="174" spans="1:66" s="13" customFormat="1">
      <c r="B174" s="157"/>
      <c r="D174" s="152" t="s">
        <v>145</v>
      </c>
      <c r="E174" s="158" t="s">
        <v>3</v>
      </c>
      <c r="F174" s="159" t="s">
        <v>168</v>
      </c>
      <c r="H174" s="158" t="s">
        <v>3</v>
      </c>
      <c r="I174" s="160"/>
      <c r="M174" s="157"/>
      <c r="N174" s="161"/>
      <c r="O174" s="162"/>
      <c r="P174" s="162"/>
      <c r="Q174" s="162"/>
      <c r="R174" s="162"/>
      <c r="S174" s="162"/>
      <c r="T174" s="162"/>
      <c r="U174" s="163"/>
      <c r="AU174" s="158" t="s">
        <v>145</v>
      </c>
      <c r="AV174" s="158" t="s">
        <v>82</v>
      </c>
      <c r="AW174" s="13" t="s">
        <v>80</v>
      </c>
      <c r="AX174" s="13" t="s">
        <v>34</v>
      </c>
      <c r="AY174" s="13" t="s">
        <v>72</v>
      </c>
      <c r="AZ174" s="158" t="s">
        <v>134</v>
      </c>
    </row>
    <row r="175" spans="1:66" s="14" customFormat="1">
      <c r="B175" s="164"/>
      <c r="D175" s="152" t="s">
        <v>145</v>
      </c>
      <c r="E175" s="165" t="s">
        <v>3</v>
      </c>
      <c r="F175" s="166" t="s">
        <v>175</v>
      </c>
      <c r="H175" s="167">
        <v>104</v>
      </c>
      <c r="I175" s="168"/>
      <c r="M175" s="164"/>
      <c r="N175" s="169"/>
      <c r="O175" s="170"/>
      <c r="P175" s="170"/>
      <c r="Q175" s="170"/>
      <c r="R175" s="170"/>
      <c r="S175" s="170"/>
      <c r="T175" s="170"/>
      <c r="U175" s="171"/>
      <c r="AU175" s="165" t="s">
        <v>145</v>
      </c>
      <c r="AV175" s="165" t="s">
        <v>82</v>
      </c>
      <c r="AW175" s="14" t="s">
        <v>82</v>
      </c>
      <c r="AX175" s="14" t="s">
        <v>34</v>
      </c>
      <c r="AY175" s="14" t="s">
        <v>80</v>
      </c>
      <c r="AZ175" s="165" t="s">
        <v>134</v>
      </c>
    </row>
    <row r="176" spans="1:66" s="2" customFormat="1" ht="14.45" customHeight="1">
      <c r="A176" s="33"/>
      <c r="B176" s="138"/>
      <c r="C176" s="139" t="s">
        <v>240</v>
      </c>
      <c r="D176" s="139" t="s">
        <v>136</v>
      </c>
      <c r="E176" s="140" t="s">
        <v>241</v>
      </c>
      <c r="F176" s="141" t="s">
        <v>242</v>
      </c>
      <c r="G176" s="142" t="s">
        <v>172</v>
      </c>
      <c r="H176" s="143">
        <v>67</v>
      </c>
      <c r="I176" s="144"/>
      <c r="J176" s="145">
        <f>ROUND(I176*H176,2)</f>
        <v>0</v>
      </c>
      <c r="K176" s="141" t="s">
        <v>140</v>
      </c>
      <c r="L176" s="282" t="s">
        <v>1408</v>
      </c>
      <c r="M176" s="34"/>
      <c r="N176" s="146" t="s">
        <v>3</v>
      </c>
      <c r="O176" s="147" t="s">
        <v>43</v>
      </c>
      <c r="P176" s="54"/>
      <c r="Q176" s="148">
        <f>P176*H176</f>
        <v>0</v>
      </c>
      <c r="R176" s="148">
        <v>1.8000000000000001E-4</v>
      </c>
      <c r="S176" s="148">
        <f>R176*H176</f>
        <v>1.2060000000000001E-2</v>
      </c>
      <c r="T176" s="148">
        <v>0</v>
      </c>
      <c r="U176" s="149">
        <f>T176*H176</f>
        <v>0</v>
      </c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S176" s="150" t="s">
        <v>141</v>
      </c>
      <c r="AU176" s="150" t="s">
        <v>136</v>
      </c>
      <c r="AV176" s="150" t="s">
        <v>82</v>
      </c>
      <c r="AZ176" s="18" t="s">
        <v>134</v>
      </c>
      <c r="BF176" s="151">
        <f>IF(O176="základní",J176,0)</f>
        <v>0</v>
      </c>
      <c r="BG176" s="151">
        <f>IF(O176="snížená",J176,0)</f>
        <v>0</v>
      </c>
      <c r="BH176" s="151">
        <f>IF(O176="zákl. přenesená",J176,0)</f>
        <v>0</v>
      </c>
      <c r="BI176" s="151">
        <f>IF(O176="sníž. přenesená",J176,0)</f>
        <v>0</v>
      </c>
      <c r="BJ176" s="151">
        <f>IF(O176="nulová",J176,0)</f>
        <v>0</v>
      </c>
      <c r="BK176" s="18" t="s">
        <v>80</v>
      </c>
      <c r="BL176" s="151">
        <f>ROUND(I176*H176,2)</f>
        <v>0</v>
      </c>
      <c r="BM176" s="18" t="s">
        <v>141</v>
      </c>
      <c r="BN176" s="150" t="s">
        <v>243</v>
      </c>
    </row>
    <row r="177" spans="1:66" s="2" customFormat="1">
      <c r="A177" s="33"/>
      <c r="B177" s="34"/>
      <c r="C177" s="33"/>
      <c r="D177" s="152" t="s">
        <v>143</v>
      </c>
      <c r="E177" s="33"/>
      <c r="F177" s="153" t="s">
        <v>244</v>
      </c>
      <c r="G177" s="33"/>
      <c r="H177" s="33"/>
      <c r="I177" s="154"/>
      <c r="J177" s="33"/>
      <c r="K177" s="33"/>
      <c r="M177" s="34"/>
      <c r="N177" s="155"/>
      <c r="O177" s="156"/>
      <c r="P177" s="54"/>
      <c r="Q177" s="54"/>
      <c r="R177" s="54"/>
      <c r="S177" s="54"/>
      <c r="T177" s="54"/>
      <c r="U177" s="55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U177" s="18" t="s">
        <v>143</v>
      </c>
      <c r="AV177" s="18" t="s">
        <v>82</v>
      </c>
    </row>
    <row r="178" spans="1:66" s="13" customFormat="1">
      <c r="B178" s="157"/>
      <c r="D178" s="152" t="s">
        <v>145</v>
      </c>
      <c r="E178" s="158" t="s">
        <v>3</v>
      </c>
      <c r="F178" s="159" t="s">
        <v>168</v>
      </c>
      <c r="H178" s="158" t="s">
        <v>3</v>
      </c>
      <c r="I178" s="160"/>
      <c r="M178" s="157"/>
      <c r="N178" s="161"/>
      <c r="O178" s="162"/>
      <c r="P178" s="162"/>
      <c r="Q178" s="162"/>
      <c r="R178" s="162"/>
      <c r="S178" s="162"/>
      <c r="T178" s="162"/>
      <c r="U178" s="163"/>
      <c r="AU178" s="158" t="s">
        <v>145</v>
      </c>
      <c r="AV178" s="158" t="s">
        <v>82</v>
      </c>
      <c r="AW178" s="13" t="s">
        <v>80</v>
      </c>
      <c r="AX178" s="13" t="s">
        <v>34</v>
      </c>
      <c r="AY178" s="13" t="s">
        <v>72</v>
      </c>
      <c r="AZ178" s="158" t="s">
        <v>134</v>
      </c>
    </row>
    <row r="179" spans="1:66" s="14" customFormat="1">
      <c r="B179" s="164"/>
      <c r="D179" s="152" t="s">
        <v>145</v>
      </c>
      <c r="E179" s="165" t="s">
        <v>3</v>
      </c>
      <c r="F179" s="166" t="s">
        <v>182</v>
      </c>
      <c r="H179" s="167">
        <v>67</v>
      </c>
      <c r="I179" s="168"/>
      <c r="M179" s="164"/>
      <c r="N179" s="169"/>
      <c r="O179" s="170"/>
      <c r="P179" s="170"/>
      <c r="Q179" s="170"/>
      <c r="R179" s="170"/>
      <c r="S179" s="170"/>
      <c r="T179" s="170"/>
      <c r="U179" s="171"/>
      <c r="AU179" s="165" t="s">
        <v>145</v>
      </c>
      <c r="AV179" s="165" t="s">
        <v>82</v>
      </c>
      <c r="AW179" s="14" t="s">
        <v>82</v>
      </c>
      <c r="AX179" s="14" t="s">
        <v>34</v>
      </c>
      <c r="AY179" s="14" t="s">
        <v>80</v>
      </c>
      <c r="AZ179" s="165" t="s">
        <v>134</v>
      </c>
    </row>
    <row r="180" spans="1:66" s="2" customFormat="1" ht="14.45" customHeight="1">
      <c r="A180" s="33"/>
      <c r="B180" s="138"/>
      <c r="C180" s="139" t="s">
        <v>245</v>
      </c>
      <c r="D180" s="139" t="s">
        <v>136</v>
      </c>
      <c r="E180" s="140" t="s">
        <v>246</v>
      </c>
      <c r="F180" s="141" t="s">
        <v>247</v>
      </c>
      <c r="G180" s="142" t="s">
        <v>172</v>
      </c>
      <c r="H180" s="143">
        <v>33</v>
      </c>
      <c r="I180" s="144"/>
      <c r="J180" s="145">
        <f>ROUND(I180*H180,2)</f>
        <v>0</v>
      </c>
      <c r="K180" s="141" t="s">
        <v>140</v>
      </c>
      <c r="L180" s="282" t="s">
        <v>1408</v>
      </c>
      <c r="M180" s="34"/>
      <c r="N180" s="146" t="s">
        <v>3</v>
      </c>
      <c r="O180" s="147" t="s">
        <v>43</v>
      </c>
      <c r="P180" s="54"/>
      <c r="Q180" s="148">
        <f>P180*H180</f>
        <v>0</v>
      </c>
      <c r="R180" s="148">
        <v>3.6000000000000002E-4</v>
      </c>
      <c r="S180" s="148">
        <f>R180*H180</f>
        <v>1.188E-2</v>
      </c>
      <c r="T180" s="148">
        <v>0</v>
      </c>
      <c r="U180" s="149">
        <f>T180*H180</f>
        <v>0</v>
      </c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S180" s="150" t="s">
        <v>141</v>
      </c>
      <c r="AU180" s="150" t="s">
        <v>136</v>
      </c>
      <c r="AV180" s="150" t="s">
        <v>82</v>
      </c>
      <c r="AZ180" s="18" t="s">
        <v>134</v>
      </c>
      <c r="BF180" s="151">
        <f>IF(O180="základní",J180,0)</f>
        <v>0</v>
      </c>
      <c r="BG180" s="151">
        <f>IF(O180="snížená",J180,0)</f>
        <v>0</v>
      </c>
      <c r="BH180" s="151">
        <f>IF(O180="zákl. přenesená",J180,0)</f>
        <v>0</v>
      </c>
      <c r="BI180" s="151">
        <f>IF(O180="sníž. přenesená",J180,0)</f>
        <v>0</v>
      </c>
      <c r="BJ180" s="151">
        <f>IF(O180="nulová",J180,0)</f>
        <v>0</v>
      </c>
      <c r="BK180" s="18" t="s">
        <v>80</v>
      </c>
      <c r="BL180" s="151">
        <f>ROUND(I180*H180,2)</f>
        <v>0</v>
      </c>
      <c r="BM180" s="18" t="s">
        <v>141</v>
      </c>
      <c r="BN180" s="150" t="s">
        <v>248</v>
      </c>
    </row>
    <row r="181" spans="1:66" s="2" customFormat="1">
      <c r="A181" s="33"/>
      <c r="B181" s="34"/>
      <c r="C181" s="33"/>
      <c r="D181" s="152" t="s">
        <v>143</v>
      </c>
      <c r="E181" s="33"/>
      <c r="F181" s="153" t="s">
        <v>249</v>
      </c>
      <c r="G181" s="33"/>
      <c r="H181" s="33"/>
      <c r="I181" s="154"/>
      <c r="J181" s="33"/>
      <c r="K181" s="33"/>
      <c r="M181" s="34"/>
      <c r="N181" s="155"/>
      <c r="O181" s="156"/>
      <c r="P181" s="54"/>
      <c r="Q181" s="54"/>
      <c r="R181" s="54"/>
      <c r="S181" s="54"/>
      <c r="T181" s="54"/>
      <c r="U181" s="55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U181" s="18" t="s">
        <v>143</v>
      </c>
      <c r="AV181" s="18" t="s">
        <v>82</v>
      </c>
    </row>
    <row r="182" spans="1:66" s="13" customFormat="1">
      <c r="B182" s="157"/>
      <c r="D182" s="152" t="s">
        <v>145</v>
      </c>
      <c r="E182" s="158" t="s">
        <v>3</v>
      </c>
      <c r="F182" s="159" t="s">
        <v>168</v>
      </c>
      <c r="H182" s="158" t="s">
        <v>3</v>
      </c>
      <c r="I182" s="160"/>
      <c r="M182" s="157"/>
      <c r="N182" s="161"/>
      <c r="O182" s="162"/>
      <c r="P182" s="162"/>
      <c r="Q182" s="162"/>
      <c r="R182" s="162"/>
      <c r="S182" s="162"/>
      <c r="T182" s="162"/>
      <c r="U182" s="163"/>
      <c r="AU182" s="158" t="s">
        <v>145</v>
      </c>
      <c r="AV182" s="158" t="s">
        <v>82</v>
      </c>
      <c r="AW182" s="13" t="s">
        <v>80</v>
      </c>
      <c r="AX182" s="13" t="s">
        <v>34</v>
      </c>
      <c r="AY182" s="13" t="s">
        <v>72</v>
      </c>
      <c r="AZ182" s="158" t="s">
        <v>134</v>
      </c>
    </row>
    <row r="183" spans="1:66" s="14" customFormat="1">
      <c r="B183" s="164"/>
      <c r="D183" s="152" t="s">
        <v>145</v>
      </c>
      <c r="E183" s="165" t="s">
        <v>3</v>
      </c>
      <c r="F183" s="166" t="s">
        <v>210</v>
      </c>
      <c r="H183" s="167">
        <v>33</v>
      </c>
      <c r="I183" s="168"/>
      <c r="M183" s="164"/>
      <c r="N183" s="169"/>
      <c r="O183" s="170"/>
      <c r="P183" s="170"/>
      <c r="Q183" s="170"/>
      <c r="R183" s="170"/>
      <c r="S183" s="170"/>
      <c r="T183" s="170"/>
      <c r="U183" s="171"/>
      <c r="AU183" s="165" t="s">
        <v>145</v>
      </c>
      <c r="AV183" s="165" t="s">
        <v>82</v>
      </c>
      <c r="AW183" s="14" t="s">
        <v>82</v>
      </c>
      <c r="AX183" s="14" t="s">
        <v>34</v>
      </c>
      <c r="AY183" s="14" t="s">
        <v>80</v>
      </c>
      <c r="AZ183" s="165" t="s">
        <v>134</v>
      </c>
    </row>
    <row r="184" spans="1:66" s="2" customFormat="1" ht="14.45" customHeight="1">
      <c r="A184" s="33"/>
      <c r="B184" s="138"/>
      <c r="C184" s="139" t="s">
        <v>250</v>
      </c>
      <c r="D184" s="139" t="s">
        <v>136</v>
      </c>
      <c r="E184" s="140" t="s">
        <v>251</v>
      </c>
      <c r="F184" s="141" t="s">
        <v>252</v>
      </c>
      <c r="G184" s="142" t="s">
        <v>139</v>
      </c>
      <c r="H184" s="143">
        <v>140</v>
      </c>
      <c r="I184" s="144"/>
      <c r="J184" s="145">
        <f>ROUND(I184*H184,2)</f>
        <v>0</v>
      </c>
      <c r="K184" s="141" t="s">
        <v>140</v>
      </c>
      <c r="L184" s="282" t="s">
        <v>1408</v>
      </c>
      <c r="M184" s="34"/>
      <c r="N184" s="146" t="s">
        <v>3</v>
      </c>
      <c r="O184" s="147" t="s">
        <v>43</v>
      </c>
      <c r="P184" s="54"/>
      <c r="Q184" s="148">
        <f>P184*H184</f>
        <v>0</v>
      </c>
      <c r="R184" s="148">
        <v>0</v>
      </c>
      <c r="S184" s="148">
        <f>R184*H184</f>
        <v>0</v>
      </c>
      <c r="T184" s="148">
        <v>0.57999999999999996</v>
      </c>
      <c r="U184" s="149">
        <f>T184*H184</f>
        <v>81.199999999999989</v>
      </c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S184" s="150" t="s">
        <v>141</v>
      </c>
      <c r="AU184" s="150" t="s">
        <v>136</v>
      </c>
      <c r="AV184" s="150" t="s">
        <v>82</v>
      </c>
      <c r="AZ184" s="18" t="s">
        <v>134</v>
      </c>
      <c r="BF184" s="151">
        <f>IF(O184="základní",J184,0)</f>
        <v>0</v>
      </c>
      <c r="BG184" s="151">
        <f>IF(O184="snížená",J184,0)</f>
        <v>0</v>
      </c>
      <c r="BH184" s="151">
        <f>IF(O184="zákl. přenesená",J184,0)</f>
        <v>0</v>
      </c>
      <c r="BI184" s="151">
        <f>IF(O184="sníž. přenesená",J184,0)</f>
        <v>0</v>
      </c>
      <c r="BJ184" s="151">
        <f>IF(O184="nulová",J184,0)</f>
        <v>0</v>
      </c>
      <c r="BK184" s="18" t="s">
        <v>80</v>
      </c>
      <c r="BL184" s="151">
        <f>ROUND(I184*H184,2)</f>
        <v>0</v>
      </c>
      <c r="BM184" s="18" t="s">
        <v>141</v>
      </c>
      <c r="BN184" s="150" t="s">
        <v>253</v>
      </c>
    </row>
    <row r="185" spans="1:66" s="2" customFormat="1" ht="19.5">
      <c r="A185" s="33"/>
      <c r="B185" s="34"/>
      <c r="C185" s="33"/>
      <c r="D185" s="152" t="s">
        <v>143</v>
      </c>
      <c r="E185" s="33"/>
      <c r="F185" s="153" t="s">
        <v>254</v>
      </c>
      <c r="G185" s="33"/>
      <c r="H185" s="33"/>
      <c r="I185" s="154"/>
      <c r="J185" s="33"/>
      <c r="K185" s="33"/>
      <c r="M185" s="34"/>
      <c r="N185" s="155"/>
      <c r="O185" s="156"/>
      <c r="P185" s="54"/>
      <c r="Q185" s="54"/>
      <c r="R185" s="54"/>
      <c r="S185" s="54"/>
      <c r="T185" s="54"/>
      <c r="U185" s="55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U185" s="18" t="s">
        <v>143</v>
      </c>
      <c r="AV185" s="18" t="s">
        <v>82</v>
      </c>
    </row>
    <row r="186" spans="1:66" s="13" customFormat="1">
      <c r="B186" s="157"/>
      <c r="D186" s="152" t="s">
        <v>145</v>
      </c>
      <c r="E186" s="158" t="s">
        <v>3</v>
      </c>
      <c r="F186" s="159" t="s">
        <v>146</v>
      </c>
      <c r="H186" s="158" t="s">
        <v>3</v>
      </c>
      <c r="I186" s="160"/>
      <c r="M186" s="157"/>
      <c r="N186" s="161"/>
      <c r="O186" s="162"/>
      <c r="P186" s="162"/>
      <c r="Q186" s="162"/>
      <c r="R186" s="162"/>
      <c r="S186" s="162"/>
      <c r="T186" s="162"/>
      <c r="U186" s="163"/>
      <c r="AU186" s="158" t="s">
        <v>145</v>
      </c>
      <c r="AV186" s="158" t="s">
        <v>82</v>
      </c>
      <c r="AW186" s="13" t="s">
        <v>80</v>
      </c>
      <c r="AX186" s="13" t="s">
        <v>34</v>
      </c>
      <c r="AY186" s="13" t="s">
        <v>72</v>
      </c>
      <c r="AZ186" s="158" t="s">
        <v>134</v>
      </c>
    </row>
    <row r="187" spans="1:66" s="13" customFormat="1">
      <c r="B187" s="157"/>
      <c r="D187" s="152" t="s">
        <v>145</v>
      </c>
      <c r="E187" s="158" t="s">
        <v>3</v>
      </c>
      <c r="F187" s="159" t="s">
        <v>255</v>
      </c>
      <c r="H187" s="158" t="s">
        <v>3</v>
      </c>
      <c r="I187" s="160"/>
      <c r="M187" s="157"/>
      <c r="N187" s="161"/>
      <c r="O187" s="162"/>
      <c r="P187" s="162"/>
      <c r="Q187" s="162"/>
      <c r="R187" s="162"/>
      <c r="S187" s="162"/>
      <c r="T187" s="162"/>
      <c r="U187" s="163"/>
      <c r="AU187" s="158" t="s">
        <v>145</v>
      </c>
      <c r="AV187" s="158" t="s">
        <v>82</v>
      </c>
      <c r="AW187" s="13" t="s">
        <v>80</v>
      </c>
      <c r="AX187" s="13" t="s">
        <v>34</v>
      </c>
      <c r="AY187" s="13" t="s">
        <v>72</v>
      </c>
      <c r="AZ187" s="158" t="s">
        <v>134</v>
      </c>
    </row>
    <row r="188" spans="1:66" s="14" customFormat="1">
      <c r="B188" s="164"/>
      <c r="D188" s="152" t="s">
        <v>145</v>
      </c>
      <c r="E188" s="165" t="s">
        <v>3</v>
      </c>
      <c r="F188" s="166" t="s">
        <v>256</v>
      </c>
      <c r="H188" s="167">
        <v>140</v>
      </c>
      <c r="I188" s="168"/>
      <c r="M188" s="164"/>
      <c r="N188" s="169"/>
      <c r="O188" s="170"/>
      <c r="P188" s="170"/>
      <c r="Q188" s="170"/>
      <c r="R188" s="170"/>
      <c r="S188" s="170"/>
      <c r="T188" s="170"/>
      <c r="U188" s="171"/>
      <c r="AU188" s="165" t="s">
        <v>145</v>
      </c>
      <c r="AV188" s="165" t="s">
        <v>82</v>
      </c>
      <c r="AW188" s="14" t="s">
        <v>82</v>
      </c>
      <c r="AX188" s="14" t="s">
        <v>34</v>
      </c>
      <c r="AY188" s="14" t="s">
        <v>80</v>
      </c>
      <c r="AZ188" s="165" t="s">
        <v>134</v>
      </c>
    </row>
    <row r="189" spans="1:66" s="2" customFormat="1" ht="14.45" customHeight="1">
      <c r="A189" s="33"/>
      <c r="B189" s="138"/>
      <c r="C189" s="139" t="s">
        <v>257</v>
      </c>
      <c r="D189" s="139" t="s">
        <v>136</v>
      </c>
      <c r="E189" s="140" t="s">
        <v>258</v>
      </c>
      <c r="F189" s="141" t="s">
        <v>259</v>
      </c>
      <c r="G189" s="142" t="s">
        <v>139</v>
      </c>
      <c r="H189" s="143">
        <v>5185</v>
      </c>
      <c r="I189" s="144"/>
      <c r="J189" s="145">
        <f>ROUND(I189*H189,2)</f>
        <v>0</v>
      </c>
      <c r="K189" s="141" t="s">
        <v>140</v>
      </c>
      <c r="L189" s="282" t="s">
        <v>1408</v>
      </c>
      <c r="M189" s="34"/>
      <c r="N189" s="146" t="s">
        <v>3</v>
      </c>
      <c r="O189" s="147" t="s">
        <v>43</v>
      </c>
      <c r="P189" s="54"/>
      <c r="Q189" s="148">
        <f>P189*H189</f>
        <v>0</v>
      </c>
      <c r="R189" s="148">
        <v>0</v>
      </c>
      <c r="S189" s="148">
        <f>R189*H189</f>
        <v>0</v>
      </c>
      <c r="T189" s="148">
        <v>0.57999999999999996</v>
      </c>
      <c r="U189" s="149">
        <f>T189*H189</f>
        <v>3007.2999999999997</v>
      </c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S189" s="150" t="s">
        <v>141</v>
      </c>
      <c r="AU189" s="150" t="s">
        <v>136</v>
      </c>
      <c r="AV189" s="150" t="s">
        <v>82</v>
      </c>
      <c r="AZ189" s="18" t="s">
        <v>134</v>
      </c>
      <c r="BF189" s="151">
        <f>IF(O189="základní",J189,0)</f>
        <v>0</v>
      </c>
      <c r="BG189" s="151">
        <f>IF(O189="snížená",J189,0)</f>
        <v>0</v>
      </c>
      <c r="BH189" s="151">
        <f>IF(O189="zákl. přenesená",J189,0)</f>
        <v>0</v>
      </c>
      <c r="BI189" s="151">
        <f>IF(O189="sníž. přenesená",J189,0)</f>
        <v>0</v>
      </c>
      <c r="BJ189" s="151">
        <f>IF(O189="nulová",J189,0)</f>
        <v>0</v>
      </c>
      <c r="BK189" s="18" t="s">
        <v>80</v>
      </c>
      <c r="BL189" s="151">
        <f>ROUND(I189*H189,2)</f>
        <v>0</v>
      </c>
      <c r="BM189" s="18" t="s">
        <v>141</v>
      </c>
      <c r="BN189" s="150" t="s">
        <v>260</v>
      </c>
    </row>
    <row r="190" spans="1:66" s="2" customFormat="1" ht="19.5">
      <c r="A190" s="33"/>
      <c r="B190" s="34"/>
      <c r="C190" s="33"/>
      <c r="D190" s="152" t="s">
        <v>143</v>
      </c>
      <c r="E190" s="33"/>
      <c r="F190" s="153" t="s">
        <v>261</v>
      </c>
      <c r="G190" s="33"/>
      <c r="H190" s="33"/>
      <c r="I190" s="154"/>
      <c r="J190" s="33"/>
      <c r="K190" s="33"/>
      <c r="M190" s="34"/>
      <c r="N190" s="155"/>
      <c r="O190" s="156"/>
      <c r="P190" s="54"/>
      <c r="Q190" s="54"/>
      <c r="R190" s="54"/>
      <c r="S190" s="54"/>
      <c r="T190" s="54"/>
      <c r="U190" s="55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U190" s="18" t="s">
        <v>143</v>
      </c>
      <c r="AV190" s="18" t="s">
        <v>82</v>
      </c>
    </row>
    <row r="191" spans="1:66" s="13" customFormat="1">
      <c r="B191" s="157"/>
      <c r="D191" s="152" t="s">
        <v>145</v>
      </c>
      <c r="E191" s="158" t="s">
        <v>3</v>
      </c>
      <c r="F191" s="159" t="s">
        <v>146</v>
      </c>
      <c r="H191" s="158" t="s">
        <v>3</v>
      </c>
      <c r="I191" s="160"/>
      <c r="M191" s="157"/>
      <c r="N191" s="161"/>
      <c r="O191" s="162"/>
      <c r="P191" s="162"/>
      <c r="Q191" s="162"/>
      <c r="R191" s="162"/>
      <c r="S191" s="162"/>
      <c r="T191" s="162"/>
      <c r="U191" s="163"/>
      <c r="AU191" s="158" t="s">
        <v>145</v>
      </c>
      <c r="AV191" s="158" t="s">
        <v>82</v>
      </c>
      <c r="AW191" s="13" t="s">
        <v>80</v>
      </c>
      <c r="AX191" s="13" t="s">
        <v>34</v>
      </c>
      <c r="AY191" s="13" t="s">
        <v>72</v>
      </c>
      <c r="AZ191" s="158" t="s">
        <v>134</v>
      </c>
    </row>
    <row r="192" spans="1:66" s="13" customFormat="1">
      <c r="B192" s="157"/>
      <c r="D192" s="152" t="s">
        <v>145</v>
      </c>
      <c r="E192" s="158" t="s">
        <v>3</v>
      </c>
      <c r="F192" s="159" t="s">
        <v>262</v>
      </c>
      <c r="H192" s="158" t="s">
        <v>3</v>
      </c>
      <c r="I192" s="160"/>
      <c r="M192" s="157"/>
      <c r="N192" s="161"/>
      <c r="O192" s="162"/>
      <c r="P192" s="162"/>
      <c r="Q192" s="162"/>
      <c r="R192" s="162"/>
      <c r="S192" s="162"/>
      <c r="T192" s="162"/>
      <c r="U192" s="163"/>
      <c r="AU192" s="158" t="s">
        <v>145</v>
      </c>
      <c r="AV192" s="158" t="s">
        <v>82</v>
      </c>
      <c r="AW192" s="13" t="s">
        <v>80</v>
      </c>
      <c r="AX192" s="13" t="s">
        <v>34</v>
      </c>
      <c r="AY192" s="13" t="s">
        <v>72</v>
      </c>
      <c r="AZ192" s="158" t="s">
        <v>134</v>
      </c>
    </row>
    <row r="193" spans="1:66" s="14" customFormat="1">
      <c r="B193" s="164"/>
      <c r="D193" s="152" t="s">
        <v>145</v>
      </c>
      <c r="E193" s="165" t="s">
        <v>3</v>
      </c>
      <c r="F193" s="166" t="s">
        <v>263</v>
      </c>
      <c r="H193" s="167">
        <v>5325</v>
      </c>
      <c r="I193" s="168"/>
      <c r="M193" s="164"/>
      <c r="N193" s="169"/>
      <c r="O193" s="170"/>
      <c r="P193" s="170"/>
      <c r="Q193" s="170"/>
      <c r="R193" s="170"/>
      <c r="S193" s="170"/>
      <c r="T193" s="170"/>
      <c r="U193" s="171"/>
      <c r="AU193" s="165" t="s">
        <v>145</v>
      </c>
      <c r="AV193" s="165" t="s">
        <v>82</v>
      </c>
      <c r="AW193" s="14" t="s">
        <v>82</v>
      </c>
      <c r="AX193" s="14" t="s">
        <v>34</v>
      </c>
      <c r="AY193" s="14" t="s">
        <v>72</v>
      </c>
      <c r="AZ193" s="165" t="s">
        <v>134</v>
      </c>
    </row>
    <row r="194" spans="1:66" s="13" customFormat="1">
      <c r="B194" s="157"/>
      <c r="D194" s="152" t="s">
        <v>145</v>
      </c>
      <c r="E194" s="158" t="s">
        <v>3</v>
      </c>
      <c r="F194" s="159" t="s">
        <v>264</v>
      </c>
      <c r="H194" s="158" t="s">
        <v>3</v>
      </c>
      <c r="I194" s="160"/>
      <c r="M194" s="157"/>
      <c r="N194" s="161"/>
      <c r="O194" s="162"/>
      <c r="P194" s="162"/>
      <c r="Q194" s="162"/>
      <c r="R194" s="162"/>
      <c r="S194" s="162"/>
      <c r="T194" s="162"/>
      <c r="U194" s="163"/>
      <c r="AU194" s="158" t="s">
        <v>145</v>
      </c>
      <c r="AV194" s="158" t="s">
        <v>82</v>
      </c>
      <c r="AW194" s="13" t="s">
        <v>80</v>
      </c>
      <c r="AX194" s="13" t="s">
        <v>34</v>
      </c>
      <c r="AY194" s="13" t="s">
        <v>72</v>
      </c>
      <c r="AZ194" s="158" t="s">
        <v>134</v>
      </c>
    </row>
    <row r="195" spans="1:66" s="14" customFormat="1">
      <c r="B195" s="164"/>
      <c r="D195" s="152" t="s">
        <v>145</v>
      </c>
      <c r="E195" s="165" t="s">
        <v>3</v>
      </c>
      <c r="F195" s="166" t="s">
        <v>265</v>
      </c>
      <c r="H195" s="167">
        <v>-140</v>
      </c>
      <c r="I195" s="168"/>
      <c r="M195" s="164"/>
      <c r="N195" s="169"/>
      <c r="O195" s="170"/>
      <c r="P195" s="170"/>
      <c r="Q195" s="170"/>
      <c r="R195" s="170"/>
      <c r="S195" s="170"/>
      <c r="T195" s="170"/>
      <c r="U195" s="171"/>
      <c r="AU195" s="165" t="s">
        <v>145</v>
      </c>
      <c r="AV195" s="165" t="s">
        <v>82</v>
      </c>
      <c r="AW195" s="14" t="s">
        <v>82</v>
      </c>
      <c r="AX195" s="14" t="s">
        <v>34</v>
      </c>
      <c r="AY195" s="14" t="s">
        <v>72</v>
      </c>
      <c r="AZ195" s="165" t="s">
        <v>134</v>
      </c>
    </row>
    <row r="196" spans="1:66" s="15" customFormat="1">
      <c r="B196" s="172"/>
      <c r="D196" s="152" t="s">
        <v>145</v>
      </c>
      <c r="E196" s="173" t="s">
        <v>3</v>
      </c>
      <c r="F196" s="174" t="s">
        <v>155</v>
      </c>
      <c r="H196" s="175">
        <v>5185</v>
      </c>
      <c r="I196" s="176"/>
      <c r="M196" s="172"/>
      <c r="N196" s="177"/>
      <c r="O196" s="178"/>
      <c r="P196" s="178"/>
      <c r="Q196" s="178"/>
      <c r="R196" s="178"/>
      <c r="S196" s="178"/>
      <c r="T196" s="178"/>
      <c r="U196" s="179"/>
      <c r="AU196" s="173" t="s">
        <v>145</v>
      </c>
      <c r="AV196" s="173" t="s">
        <v>82</v>
      </c>
      <c r="AW196" s="15" t="s">
        <v>141</v>
      </c>
      <c r="AX196" s="15" t="s">
        <v>34</v>
      </c>
      <c r="AY196" s="15" t="s">
        <v>80</v>
      </c>
      <c r="AZ196" s="173" t="s">
        <v>134</v>
      </c>
    </row>
    <row r="197" spans="1:66" s="2" customFormat="1" ht="14.45" customHeight="1">
      <c r="A197" s="33"/>
      <c r="B197" s="138"/>
      <c r="C197" s="139" t="s">
        <v>8</v>
      </c>
      <c r="D197" s="139" t="s">
        <v>136</v>
      </c>
      <c r="E197" s="140" t="s">
        <v>266</v>
      </c>
      <c r="F197" s="141" t="s">
        <v>267</v>
      </c>
      <c r="G197" s="142" t="s">
        <v>268</v>
      </c>
      <c r="H197" s="143">
        <v>4.383</v>
      </c>
      <c r="I197" s="144"/>
      <c r="J197" s="145">
        <f>ROUND(I197*H197,2)</f>
        <v>0</v>
      </c>
      <c r="K197" s="141" t="s">
        <v>140</v>
      </c>
      <c r="L197" s="282" t="s">
        <v>1408</v>
      </c>
      <c r="M197" s="34"/>
      <c r="N197" s="146" t="s">
        <v>3</v>
      </c>
      <c r="O197" s="147" t="s">
        <v>43</v>
      </c>
      <c r="P197" s="54"/>
      <c r="Q197" s="148">
        <f>P197*H197</f>
        <v>0</v>
      </c>
      <c r="R197" s="148">
        <v>0</v>
      </c>
      <c r="S197" s="148">
        <f>R197*H197</f>
        <v>0</v>
      </c>
      <c r="T197" s="148">
        <v>0</v>
      </c>
      <c r="U197" s="149">
        <f>T197*H197</f>
        <v>0</v>
      </c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S197" s="150" t="s">
        <v>141</v>
      </c>
      <c r="AU197" s="150" t="s">
        <v>136</v>
      </c>
      <c r="AV197" s="150" t="s">
        <v>82</v>
      </c>
      <c r="AZ197" s="18" t="s">
        <v>134</v>
      </c>
      <c r="BF197" s="151">
        <f>IF(O197="základní",J197,0)</f>
        <v>0</v>
      </c>
      <c r="BG197" s="151">
        <f>IF(O197="snížená",J197,0)</f>
        <v>0</v>
      </c>
      <c r="BH197" s="151">
        <f>IF(O197="zákl. přenesená",J197,0)</f>
        <v>0</v>
      </c>
      <c r="BI197" s="151">
        <f>IF(O197="sníž. přenesená",J197,0)</f>
        <v>0</v>
      </c>
      <c r="BJ197" s="151">
        <f>IF(O197="nulová",J197,0)</f>
        <v>0</v>
      </c>
      <c r="BK197" s="18" t="s">
        <v>80</v>
      </c>
      <c r="BL197" s="151">
        <f>ROUND(I197*H197,2)</f>
        <v>0</v>
      </c>
      <c r="BM197" s="18" t="s">
        <v>141</v>
      </c>
      <c r="BN197" s="150" t="s">
        <v>269</v>
      </c>
    </row>
    <row r="198" spans="1:66" s="2" customFormat="1" ht="19.5">
      <c r="A198" s="33"/>
      <c r="B198" s="34"/>
      <c r="C198" s="33"/>
      <c r="D198" s="152" t="s">
        <v>143</v>
      </c>
      <c r="E198" s="33"/>
      <c r="F198" s="153" t="s">
        <v>270</v>
      </c>
      <c r="G198" s="33"/>
      <c r="H198" s="33"/>
      <c r="I198" s="154"/>
      <c r="J198" s="33"/>
      <c r="K198" s="33"/>
      <c r="M198" s="34"/>
      <c r="N198" s="155"/>
      <c r="O198" s="156"/>
      <c r="P198" s="54"/>
      <c r="Q198" s="54"/>
      <c r="R198" s="54"/>
      <c r="S198" s="54"/>
      <c r="T198" s="54"/>
      <c r="U198" s="55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U198" s="18" t="s">
        <v>143</v>
      </c>
      <c r="AV198" s="18" t="s">
        <v>82</v>
      </c>
    </row>
    <row r="199" spans="1:66" s="13" customFormat="1">
      <c r="B199" s="157"/>
      <c r="D199" s="152" t="s">
        <v>145</v>
      </c>
      <c r="E199" s="158" t="s">
        <v>3</v>
      </c>
      <c r="F199" s="159" t="s">
        <v>146</v>
      </c>
      <c r="H199" s="158" t="s">
        <v>3</v>
      </c>
      <c r="I199" s="160"/>
      <c r="M199" s="157"/>
      <c r="N199" s="161"/>
      <c r="O199" s="162"/>
      <c r="P199" s="162"/>
      <c r="Q199" s="162"/>
      <c r="R199" s="162"/>
      <c r="S199" s="162"/>
      <c r="T199" s="162"/>
      <c r="U199" s="163"/>
      <c r="AU199" s="158" t="s">
        <v>145</v>
      </c>
      <c r="AV199" s="158" t="s">
        <v>82</v>
      </c>
      <c r="AW199" s="13" t="s">
        <v>80</v>
      </c>
      <c r="AX199" s="13" t="s">
        <v>34</v>
      </c>
      <c r="AY199" s="13" t="s">
        <v>72</v>
      </c>
      <c r="AZ199" s="158" t="s">
        <v>134</v>
      </c>
    </row>
    <row r="200" spans="1:66" s="13" customFormat="1">
      <c r="B200" s="157"/>
      <c r="D200" s="152" t="s">
        <v>145</v>
      </c>
      <c r="E200" s="158" t="s">
        <v>3</v>
      </c>
      <c r="F200" s="159" t="s">
        <v>271</v>
      </c>
      <c r="H200" s="158" t="s">
        <v>3</v>
      </c>
      <c r="I200" s="160"/>
      <c r="M200" s="157"/>
      <c r="N200" s="161"/>
      <c r="O200" s="162"/>
      <c r="P200" s="162"/>
      <c r="Q200" s="162"/>
      <c r="R200" s="162"/>
      <c r="S200" s="162"/>
      <c r="T200" s="162"/>
      <c r="U200" s="163"/>
      <c r="AU200" s="158" t="s">
        <v>145</v>
      </c>
      <c r="AV200" s="158" t="s">
        <v>82</v>
      </c>
      <c r="AW200" s="13" t="s">
        <v>80</v>
      </c>
      <c r="AX200" s="13" t="s">
        <v>34</v>
      </c>
      <c r="AY200" s="13" t="s">
        <v>72</v>
      </c>
      <c r="AZ200" s="158" t="s">
        <v>134</v>
      </c>
    </row>
    <row r="201" spans="1:66" s="13" customFormat="1">
      <c r="B201" s="157"/>
      <c r="D201" s="152" t="s">
        <v>145</v>
      </c>
      <c r="E201" s="158" t="s">
        <v>3</v>
      </c>
      <c r="F201" s="159" t="s">
        <v>272</v>
      </c>
      <c r="H201" s="158" t="s">
        <v>3</v>
      </c>
      <c r="I201" s="160"/>
      <c r="M201" s="157"/>
      <c r="N201" s="161"/>
      <c r="O201" s="162"/>
      <c r="P201" s="162"/>
      <c r="Q201" s="162"/>
      <c r="R201" s="162"/>
      <c r="S201" s="162"/>
      <c r="T201" s="162"/>
      <c r="U201" s="163"/>
      <c r="AU201" s="158" t="s">
        <v>145</v>
      </c>
      <c r="AV201" s="158" t="s">
        <v>82</v>
      </c>
      <c r="AW201" s="13" t="s">
        <v>80</v>
      </c>
      <c r="AX201" s="13" t="s">
        <v>34</v>
      </c>
      <c r="AY201" s="13" t="s">
        <v>72</v>
      </c>
      <c r="AZ201" s="158" t="s">
        <v>134</v>
      </c>
    </row>
    <row r="202" spans="1:66" s="14" customFormat="1">
      <c r="B202" s="164"/>
      <c r="D202" s="152" t="s">
        <v>145</v>
      </c>
      <c r="E202" s="165" t="s">
        <v>3</v>
      </c>
      <c r="F202" s="166" t="s">
        <v>273</v>
      </c>
      <c r="H202" s="167">
        <v>0.9</v>
      </c>
      <c r="I202" s="168"/>
      <c r="M202" s="164"/>
      <c r="N202" s="169"/>
      <c r="O202" s="170"/>
      <c r="P202" s="170"/>
      <c r="Q202" s="170"/>
      <c r="R202" s="170"/>
      <c r="S202" s="170"/>
      <c r="T202" s="170"/>
      <c r="U202" s="171"/>
      <c r="AU202" s="165" t="s">
        <v>145</v>
      </c>
      <c r="AV202" s="165" t="s">
        <v>82</v>
      </c>
      <c r="AW202" s="14" t="s">
        <v>82</v>
      </c>
      <c r="AX202" s="14" t="s">
        <v>34</v>
      </c>
      <c r="AY202" s="14" t="s">
        <v>72</v>
      </c>
      <c r="AZ202" s="165" t="s">
        <v>134</v>
      </c>
    </row>
    <row r="203" spans="1:66" s="13" customFormat="1">
      <c r="B203" s="157"/>
      <c r="D203" s="152" t="s">
        <v>145</v>
      </c>
      <c r="E203" s="158" t="s">
        <v>3</v>
      </c>
      <c r="F203" s="159" t="s">
        <v>274</v>
      </c>
      <c r="H203" s="158" t="s">
        <v>3</v>
      </c>
      <c r="I203" s="160"/>
      <c r="M203" s="157"/>
      <c r="N203" s="161"/>
      <c r="O203" s="162"/>
      <c r="P203" s="162"/>
      <c r="Q203" s="162"/>
      <c r="R203" s="162"/>
      <c r="S203" s="162"/>
      <c r="T203" s="162"/>
      <c r="U203" s="163"/>
      <c r="AU203" s="158" t="s">
        <v>145</v>
      </c>
      <c r="AV203" s="158" t="s">
        <v>82</v>
      </c>
      <c r="AW203" s="13" t="s">
        <v>80</v>
      </c>
      <c r="AX203" s="13" t="s">
        <v>34</v>
      </c>
      <c r="AY203" s="13" t="s">
        <v>72</v>
      </c>
      <c r="AZ203" s="158" t="s">
        <v>134</v>
      </c>
    </row>
    <row r="204" spans="1:66" s="14" customFormat="1">
      <c r="B204" s="164"/>
      <c r="D204" s="152" t="s">
        <v>145</v>
      </c>
      <c r="E204" s="165" t="s">
        <v>3</v>
      </c>
      <c r="F204" s="166" t="s">
        <v>275</v>
      </c>
      <c r="H204" s="167">
        <v>1.458</v>
      </c>
      <c r="I204" s="168"/>
      <c r="M204" s="164"/>
      <c r="N204" s="169"/>
      <c r="O204" s="170"/>
      <c r="P204" s="170"/>
      <c r="Q204" s="170"/>
      <c r="R204" s="170"/>
      <c r="S204" s="170"/>
      <c r="T204" s="170"/>
      <c r="U204" s="171"/>
      <c r="AU204" s="165" t="s">
        <v>145</v>
      </c>
      <c r="AV204" s="165" t="s">
        <v>82</v>
      </c>
      <c r="AW204" s="14" t="s">
        <v>82</v>
      </c>
      <c r="AX204" s="14" t="s">
        <v>34</v>
      </c>
      <c r="AY204" s="14" t="s">
        <v>72</v>
      </c>
      <c r="AZ204" s="165" t="s">
        <v>134</v>
      </c>
    </row>
    <row r="205" spans="1:66" s="13" customFormat="1">
      <c r="B205" s="157"/>
      <c r="D205" s="152" t="s">
        <v>145</v>
      </c>
      <c r="E205" s="158" t="s">
        <v>3</v>
      </c>
      <c r="F205" s="159" t="s">
        <v>276</v>
      </c>
      <c r="H205" s="158" t="s">
        <v>3</v>
      </c>
      <c r="I205" s="160"/>
      <c r="M205" s="157"/>
      <c r="N205" s="161"/>
      <c r="O205" s="162"/>
      <c r="P205" s="162"/>
      <c r="Q205" s="162"/>
      <c r="R205" s="162"/>
      <c r="S205" s="162"/>
      <c r="T205" s="162"/>
      <c r="U205" s="163"/>
      <c r="AU205" s="158" t="s">
        <v>145</v>
      </c>
      <c r="AV205" s="158" t="s">
        <v>82</v>
      </c>
      <c r="AW205" s="13" t="s">
        <v>80</v>
      </c>
      <c r="AX205" s="13" t="s">
        <v>34</v>
      </c>
      <c r="AY205" s="13" t="s">
        <v>72</v>
      </c>
      <c r="AZ205" s="158" t="s">
        <v>134</v>
      </c>
    </row>
    <row r="206" spans="1:66" s="14" customFormat="1">
      <c r="B206" s="164"/>
      <c r="D206" s="152" t="s">
        <v>145</v>
      </c>
      <c r="E206" s="165" t="s">
        <v>3</v>
      </c>
      <c r="F206" s="166" t="s">
        <v>277</v>
      </c>
      <c r="H206" s="167">
        <v>2.0249999999999999</v>
      </c>
      <c r="I206" s="168"/>
      <c r="M206" s="164"/>
      <c r="N206" s="169"/>
      <c r="O206" s="170"/>
      <c r="P206" s="170"/>
      <c r="Q206" s="170"/>
      <c r="R206" s="170"/>
      <c r="S206" s="170"/>
      <c r="T206" s="170"/>
      <c r="U206" s="171"/>
      <c r="AU206" s="165" t="s">
        <v>145</v>
      </c>
      <c r="AV206" s="165" t="s">
        <v>82</v>
      </c>
      <c r="AW206" s="14" t="s">
        <v>82</v>
      </c>
      <c r="AX206" s="14" t="s">
        <v>34</v>
      </c>
      <c r="AY206" s="14" t="s">
        <v>72</v>
      </c>
      <c r="AZ206" s="165" t="s">
        <v>134</v>
      </c>
    </row>
    <row r="207" spans="1:66" s="15" customFormat="1">
      <c r="B207" s="172"/>
      <c r="D207" s="152" t="s">
        <v>145</v>
      </c>
      <c r="E207" s="173" t="s">
        <v>3</v>
      </c>
      <c r="F207" s="174" t="s">
        <v>155</v>
      </c>
      <c r="H207" s="175">
        <v>4.383</v>
      </c>
      <c r="I207" s="176"/>
      <c r="M207" s="172"/>
      <c r="N207" s="177"/>
      <c r="O207" s="178"/>
      <c r="P207" s="178"/>
      <c r="Q207" s="178"/>
      <c r="R207" s="178"/>
      <c r="S207" s="178"/>
      <c r="T207" s="178"/>
      <c r="U207" s="179"/>
      <c r="AU207" s="173" t="s">
        <v>145</v>
      </c>
      <c r="AV207" s="173" t="s">
        <v>82</v>
      </c>
      <c r="AW207" s="15" t="s">
        <v>141</v>
      </c>
      <c r="AX207" s="15" t="s">
        <v>34</v>
      </c>
      <c r="AY207" s="15" t="s">
        <v>80</v>
      </c>
      <c r="AZ207" s="173" t="s">
        <v>134</v>
      </c>
    </row>
    <row r="208" spans="1:66" s="2" customFormat="1" ht="14.45" customHeight="1">
      <c r="A208" s="33"/>
      <c r="B208" s="138"/>
      <c r="C208" s="139" t="s">
        <v>278</v>
      </c>
      <c r="D208" s="139" t="s">
        <v>136</v>
      </c>
      <c r="E208" s="140" t="s">
        <v>279</v>
      </c>
      <c r="F208" s="141" t="s">
        <v>280</v>
      </c>
      <c r="G208" s="142" t="s">
        <v>139</v>
      </c>
      <c r="H208" s="143">
        <v>3645</v>
      </c>
      <c r="I208" s="144"/>
      <c r="J208" s="145">
        <f>ROUND(I208*H208,2)</f>
        <v>0</v>
      </c>
      <c r="K208" s="141" t="s">
        <v>140</v>
      </c>
      <c r="L208" s="282" t="s">
        <v>1408</v>
      </c>
      <c r="M208" s="34"/>
      <c r="N208" s="146" t="s">
        <v>3</v>
      </c>
      <c r="O208" s="147" t="s">
        <v>43</v>
      </c>
      <c r="P208" s="54"/>
      <c r="Q208" s="148">
        <f>P208*H208</f>
        <v>0</v>
      </c>
      <c r="R208" s="148">
        <v>0</v>
      </c>
      <c r="S208" s="148">
        <f>R208*H208</f>
        <v>0</v>
      </c>
      <c r="T208" s="148">
        <v>0</v>
      </c>
      <c r="U208" s="149">
        <f>T208*H208</f>
        <v>0</v>
      </c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S208" s="150" t="s">
        <v>141</v>
      </c>
      <c r="AU208" s="150" t="s">
        <v>136</v>
      </c>
      <c r="AV208" s="150" t="s">
        <v>82</v>
      </c>
      <c r="AZ208" s="18" t="s">
        <v>134</v>
      </c>
      <c r="BF208" s="151">
        <f>IF(O208="základní",J208,0)</f>
        <v>0</v>
      </c>
      <c r="BG208" s="151">
        <f>IF(O208="snížená",J208,0)</f>
        <v>0</v>
      </c>
      <c r="BH208" s="151">
        <f>IF(O208="zákl. přenesená",J208,0)</f>
        <v>0</v>
      </c>
      <c r="BI208" s="151">
        <f>IF(O208="sníž. přenesená",J208,0)</f>
        <v>0</v>
      </c>
      <c r="BJ208" s="151">
        <f>IF(O208="nulová",J208,0)</f>
        <v>0</v>
      </c>
      <c r="BK208" s="18" t="s">
        <v>80</v>
      </c>
      <c r="BL208" s="151">
        <f>ROUND(I208*H208,2)</f>
        <v>0</v>
      </c>
      <c r="BM208" s="18" t="s">
        <v>141</v>
      </c>
      <c r="BN208" s="150" t="s">
        <v>281</v>
      </c>
    </row>
    <row r="209" spans="1:66" s="2" customFormat="1">
      <c r="A209" s="33"/>
      <c r="B209" s="34"/>
      <c r="C209" s="33"/>
      <c r="D209" s="152" t="s">
        <v>143</v>
      </c>
      <c r="E209" s="33"/>
      <c r="F209" s="153" t="s">
        <v>282</v>
      </c>
      <c r="G209" s="33"/>
      <c r="H209" s="33"/>
      <c r="I209" s="154"/>
      <c r="J209" s="33"/>
      <c r="K209" s="33"/>
      <c r="M209" s="34"/>
      <c r="N209" s="155"/>
      <c r="O209" s="156"/>
      <c r="P209" s="54"/>
      <c r="Q209" s="54"/>
      <c r="R209" s="54"/>
      <c r="S209" s="54"/>
      <c r="T209" s="54"/>
      <c r="U209" s="55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U209" s="18" t="s">
        <v>143</v>
      </c>
      <c r="AV209" s="18" t="s">
        <v>82</v>
      </c>
    </row>
    <row r="210" spans="1:66" s="13" customFormat="1">
      <c r="B210" s="157"/>
      <c r="D210" s="152" t="s">
        <v>145</v>
      </c>
      <c r="E210" s="158" t="s">
        <v>3</v>
      </c>
      <c r="F210" s="159" t="s">
        <v>146</v>
      </c>
      <c r="H210" s="158" t="s">
        <v>3</v>
      </c>
      <c r="I210" s="160"/>
      <c r="M210" s="157"/>
      <c r="N210" s="161"/>
      <c r="O210" s="162"/>
      <c r="P210" s="162"/>
      <c r="Q210" s="162"/>
      <c r="R210" s="162"/>
      <c r="S210" s="162"/>
      <c r="T210" s="162"/>
      <c r="U210" s="163"/>
      <c r="AU210" s="158" t="s">
        <v>145</v>
      </c>
      <c r="AV210" s="158" t="s">
        <v>82</v>
      </c>
      <c r="AW210" s="13" t="s">
        <v>80</v>
      </c>
      <c r="AX210" s="13" t="s">
        <v>34</v>
      </c>
      <c r="AY210" s="13" t="s">
        <v>72</v>
      </c>
      <c r="AZ210" s="158" t="s">
        <v>134</v>
      </c>
    </row>
    <row r="211" spans="1:66" s="13" customFormat="1">
      <c r="B211" s="157"/>
      <c r="D211" s="152" t="s">
        <v>145</v>
      </c>
      <c r="E211" s="158" t="s">
        <v>3</v>
      </c>
      <c r="F211" s="159" t="s">
        <v>283</v>
      </c>
      <c r="H211" s="158" t="s">
        <v>3</v>
      </c>
      <c r="I211" s="160"/>
      <c r="M211" s="157"/>
      <c r="N211" s="161"/>
      <c r="O211" s="162"/>
      <c r="P211" s="162"/>
      <c r="Q211" s="162"/>
      <c r="R211" s="162"/>
      <c r="S211" s="162"/>
      <c r="T211" s="162"/>
      <c r="U211" s="163"/>
      <c r="AU211" s="158" t="s">
        <v>145</v>
      </c>
      <c r="AV211" s="158" t="s">
        <v>82</v>
      </c>
      <c r="AW211" s="13" t="s">
        <v>80</v>
      </c>
      <c r="AX211" s="13" t="s">
        <v>34</v>
      </c>
      <c r="AY211" s="13" t="s">
        <v>72</v>
      </c>
      <c r="AZ211" s="158" t="s">
        <v>134</v>
      </c>
    </row>
    <row r="212" spans="1:66" s="13" customFormat="1">
      <c r="B212" s="157"/>
      <c r="D212" s="152" t="s">
        <v>145</v>
      </c>
      <c r="E212" s="158" t="s">
        <v>3</v>
      </c>
      <c r="F212" s="159" t="s">
        <v>284</v>
      </c>
      <c r="H212" s="158" t="s">
        <v>3</v>
      </c>
      <c r="I212" s="160"/>
      <c r="M212" s="157"/>
      <c r="N212" s="161"/>
      <c r="O212" s="162"/>
      <c r="P212" s="162"/>
      <c r="Q212" s="162"/>
      <c r="R212" s="162"/>
      <c r="S212" s="162"/>
      <c r="T212" s="162"/>
      <c r="U212" s="163"/>
      <c r="AU212" s="158" t="s">
        <v>145</v>
      </c>
      <c r="AV212" s="158" t="s">
        <v>82</v>
      </c>
      <c r="AW212" s="13" t="s">
        <v>80</v>
      </c>
      <c r="AX212" s="13" t="s">
        <v>34</v>
      </c>
      <c r="AY212" s="13" t="s">
        <v>72</v>
      </c>
      <c r="AZ212" s="158" t="s">
        <v>134</v>
      </c>
    </row>
    <row r="213" spans="1:66" s="14" customFormat="1">
      <c r="B213" s="164"/>
      <c r="D213" s="152" t="s">
        <v>145</v>
      </c>
      <c r="E213" s="165" t="s">
        <v>3</v>
      </c>
      <c r="F213" s="166" t="s">
        <v>285</v>
      </c>
      <c r="H213" s="167">
        <v>3645</v>
      </c>
      <c r="I213" s="168"/>
      <c r="M213" s="164"/>
      <c r="N213" s="169"/>
      <c r="O213" s="170"/>
      <c r="P213" s="170"/>
      <c r="Q213" s="170"/>
      <c r="R213" s="170"/>
      <c r="S213" s="170"/>
      <c r="T213" s="170"/>
      <c r="U213" s="171"/>
      <c r="AU213" s="165" t="s">
        <v>145</v>
      </c>
      <c r="AV213" s="165" t="s">
        <v>82</v>
      </c>
      <c r="AW213" s="14" t="s">
        <v>82</v>
      </c>
      <c r="AX213" s="14" t="s">
        <v>34</v>
      </c>
      <c r="AY213" s="14" t="s">
        <v>80</v>
      </c>
      <c r="AZ213" s="165" t="s">
        <v>134</v>
      </c>
    </row>
    <row r="214" spans="1:66" s="2" customFormat="1" ht="14.45" customHeight="1">
      <c r="A214" s="33"/>
      <c r="B214" s="138"/>
      <c r="C214" s="139" t="s">
        <v>286</v>
      </c>
      <c r="D214" s="139" t="s">
        <v>136</v>
      </c>
      <c r="E214" s="140" t="s">
        <v>287</v>
      </c>
      <c r="F214" s="141" t="s">
        <v>288</v>
      </c>
      <c r="G214" s="142" t="s">
        <v>268</v>
      </c>
      <c r="H214" s="143">
        <v>222.5</v>
      </c>
      <c r="I214" s="144"/>
      <c r="J214" s="145">
        <f>ROUND(I214*H214,2)</f>
        <v>0</v>
      </c>
      <c r="K214" s="141" t="s">
        <v>140</v>
      </c>
      <c r="L214" s="282" t="s">
        <v>1408</v>
      </c>
      <c r="M214" s="34"/>
      <c r="N214" s="146" t="s">
        <v>3</v>
      </c>
      <c r="O214" s="147" t="s">
        <v>43</v>
      </c>
      <c r="P214" s="54"/>
      <c r="Q214" s="148">
        <f>P214*H214</f>
        <v>0</v>
      </c>
      <c r="R214" s="148">
        <v>0</v>
      </c>
      <c r="S214" s="148">
        <f>R214*H214</f>
        <v>0</v>
      </c>
      <c r="T214" s="148">
        <v>0</v>
      </c>
      <c r="U214" s="149">
        <f>T214*H214</f>
        <v>0</v>
      </c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S214" s="150" t="s">
        <v>141</v>
      </c>
      <c r="AU214" s="150" t="s">
        <v>136</v>
      </c>
      <c r="AV214" s="150" t="s">
        <v>82</v>
      </c>
      <c r="AZ214" s="18" t="s">
        <v>134</v>
      </c>
      <c r="BF214" s="151">
        <f>IF(O214="základní",J214,0)</f>
        <v>0</v>
      </c>
      <c r="BG214" s="151">
        <f>IF(O214="snížená",J214,0)</f>
        <v>0</v>
      </c>
      <c r="BH214" s="151">
        <f>IF(O214="zákl. přenesená",J214,0)</f>
        <v>0</v>
      </c>
      <c r="BI214" s="151">
        <f>IF(O214="sníž. přenesená",J214,0)</f>
        <v>0</v>
      </c>
      <c r="BJ214" s="151">
        <f>IF(O214="nulová",J214,0)</f>
        <v>0</v>
      </c>
      <c r="BK214" s="18" t="s">
        <v>80</v>
      </c>
      <c r="BL214" s="151">
        <f>ROUND(I214*H214,2)</f>
        <v>0</v>
      </c>
      <c r="BM214" s="18" t="s">
        <v>141</v>
      </c>
      <c r="BN214" s="150" t="s">
        <v>289</v>
      </c>
    </row>
    <row r="215" spans="1:66" s="2" customFormat="1">
      <c r="A215" s="33"/>
      <c r="B215" s="34"/>
      <c r="C215" s="33"/>
      <c r="D215" s="152" t="s">
        <v>143</v>
      </c>
      <c r="E215" s="33"/>
      <c r="F215" s="153" t="s">
        <v>290</v>
      </c>
      <c r="G215" s="33"/>
      <c r="H215" s="33"/>
      <c r="I215" s="154"/>
      <c r="J215" s="33"/>
      <c r="K215" s="33"/>
      <c r="M215" s="34"/>
      <c r="N215" s="155"/>
      <c r="O215" s="156"/>
      <c r="P215" s="54"/>
      <c r="Q215" s="54"/>
      <c r="R215" s="54"/>
      <c r="S215" s="54"/>
      <c r="T215" s="54"/>
      <c r="U215" s="55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U215" s="18" t="s">
        <v>143</v>
      </c>
      <c r="AV215" s="18" t="s">
        <v>82</v>
      </c>
    </row>
    <row r="216" spans="1:66" s="13" customFormat="1">
      <c r="B216" s="157"/>
      <c r="D216" s="152" t="s">
        <v>145</v>
      </c>
      <c r="E216" s="158" t="s">
        <v>3</v>
      </c>
      <c r="F216" s="159" t="s">
        <v>146</v>
      </c>
      <c r="H216" s="158" t="s">
        <v>3</v>
      </c>
      <c r="I216" s="160"/>
      <c r="M216" s="157"/>
      <c r="N216" s="161"/>
      <c r="O216" s="162"/>
      <c r="P216" s="162"/>
      <c r="Q216" s="162"/>
      <c r="R216" s="162"/>
      <c r="S216" s="162"/>
      <c r="T216" s="162"/>
      <c r="U216" s="163"/>
      <c r="AU216" s="158" t="s">
        <v>145</v>
      </c>
      <c r="AV216" s="158" t="s">
        <v>82</v>
      </c>
      <c r="AW216" s="13" t="s">
        <v>80</v>
      </c>
      <c r="AX216" s="13" t="s">
        <v>34</v>
      </c>
      <c r="AY216" s="13" t="s">
        <v>72</v>
      </c>
      <c r="AZ216" s="158" t="s">
        <v>134</v>
      </c>
    </row>
    <row r="217" spans="1:66" s="13" customFormat="1">
      <c r="B217" s="157"/>
      <c r="D217" s="152" t="s">
        <v>145</v>
      </c>
      <c r="E217" s="158" t="s">
        <v>3</v>
      </c>
      <c r="F217" s="159" t="s">
        <v>291</v>
      </c>
      <c r="H217" s="158" t="s">
        <v>3</v>
      </c>
      <c r="I217" s="160"/>
      <c r="M217" s="157"/>
      <c r="N217" s="161"/>
      <c r="O217" s="162"/>
      <c r="P217" s="162"/>
      <c r="Q217" s="162"/>
      <c r="R217" s="162"/>
      <c r="S217" s="162"/>
      <c r="T217" s="162"/>
      <c r="U217" s="163"/>
      <c r="AU217" s="158" t="s">
        <v>145</v>
      </c>
      <c r="AV217" s="158" t="s">
        <v>82</v>
      </c>
      <c r="AW217" s="13" t="s">
        <v>80</v>
      </c>
      <c r="AX217" s="13" t="s">
        <v>34</v>
      </c>
      <c r="AY217" s="13" t="s">
        <v>72</v>
      </c>
      <c r="AZ217" s="158" t="s">
        <v>134</v>
      </c>
    </row>
    <row r="218" spans="1:66" s="14" customFormat="1">
      <c r="B218" s="164"/>
      <c r="D218" s="152" t="s">
        <v>145</v>
      </c>
      <c r="E218" s="165" t="s">
        <v>3</v>
      </c>
      <c r="F218" s="166" t="s">
        <v>292</v>
      </c>
      <c r="H218" s="167">
        <v>351.5</v>
      </c>
      <c r="I218" s="168"/>
      <c r="M218" s="164"/>
      <c r="N218" s="169"/>
      <c r="O218" s="170"/>
      <c r="P218" s="170"/>
      <c r="Q218" s="170"/>
      <c r="R218" s="170"/>
      <c r="S218" s="170"/>
      <c r="T218" s="170"/>
      <c r="U218" s="171"/>
      <c r="AU218" s="165" t="s">
        <v>145</v>
      </c>
      <c r="AV218" s="165" t="s">
        <v>82</v>
      </c>
      <c r="AW218" s="14" t="s">
        <v>82</v>
      </c>
      <c r="AX218" s="14" t="s">
        <v>34</v>
      </c>
      <c r="AY218" s="14" t="s">
        <v>72</v>
      </c>
      <c r="AZ218" s="165" t="s">
        <v>134</v>
      </c>
    </row>
    <row r="219" spans="1:66" s="13" customFormat="1">
      <c r="B219" s="157"/>
      <c r="D219" s="152" t="s">
        <v>145</v>
      </c>
      <c r="E219" s="158" t="s">
        <v>3</v>
      </c>
      <c r="F219" s="159" t="s">
        <v>293</v>
      </c>
      <c r="H219" s="158" t="s">
        <v>3</v>
      </c>
      <c r="I219" s="160"/>
      <c r="M219" s="157"/>
      <c r="N219" s="161"/>
      <c r="O219" s="162"/>
      <c r="P219" s="162"/>
      <c r="Q219" s="162"/>
      <c r="R219" s="162"/>
      <c r="S219" s="162"/>
      <c r="T219" s="162"/>
      <c r="U219" s="163"/>
      <c r="AU219" s="158" t="s">
        <v>145</v>
      </c>
      <c r="AV219" s="158" t="s">
        <v>82</v>
      </c>
      <c r="AW219" s="13" t="s">
        <v>80</v>
      </c>
      <c r="AX219" s="13" t="s">
        <v>34</v>
      </c>
      <c r="AY219" s="13" t="s">
        <v>72</v>
      </c>
      <c r="AZ219" s="158" t="s">
        <v>134</v>
      </c>
    </row>
    <row r="220" spans="1:66" s="14" customFormat="1">
      <c r="B220" s="164"/>
      <c r="D220" s="152" t="s">
        <v>145</v>
      </c>
      <c r="E220" s="165" t="s">
        <v>3</v>
      </c>
      <c r="F220" s="166" t="s">
        <v>294</v>
      </c>
      <c r="H220" s="167">
        <v>-129</v>
      </c>
      <c r="I220" s="168"/>
      <c r="M220" s="164"/>
      <c r="N220" s="169"/>
      <c r="O220" s="170"/>
      <c r="P220" s="170"/>
      <c r="Q220" s="170"/>
      <c r="R220" s="170"/>
      <c r="S220" s="170"/>
      <c r="T220" s="170"/>
      <c r="U220" s="171"/>
      <c r="AU220" s="165" t="s">
        <v>145</v>
      </c>
      <c r="AV220" s="165" t="s">
        <v>82</v>
      </c>
      <c r="AW220" s="14" t="s">
        <v>82</v>
      </c>
      <c r="AX220" s="14" t="s">
        <v>34</v>
      </c>
      <c r="AY220" s="14" t="s">
        <v>72</v>
      </c>
      <c r="AZ220" s="165" t="s">
        <v>134</v>
      </c>
    </row>
    <row r="221" spans="1:66" s="15" customFormat="1">
      <c r="B221" s="172"/>
      <c r="D221" s="152" t="s">
        <v>145</v>
      </c>
      <c r="E221" s="173" t="s">
        <v>3</v>
      </c>
      <c r="F221" s="174" t="s">
        <v>155</v>
      </c>
      <c r="H221" s="175">
        <v>222.5</v>
      </c>
      <c r="I221" s="176"/>
      <c r="M221" s="172"/>
      <c r="N221" s="177"/>
      <c r="O221" s="178"/>
      <c r="P221" s="178"/>
      <c r="Q221" s="178"/>
      <c r="R221" s="178"/>
      <c r="S221" s="178"/>
      <c r="T221" s="178"/>
      <c r="U221" s="179"/>
      <c r="AU221" s="173" t="s">
        <v>145</v>
      </c>
      <c r="AV221" s="173" t="s">
        <v>82</v>
      </c>
      <c r="AW221" s="15" t="s">
        <v>141</v>
      </c>
      <c r="AX221" s="15" t="s">
        <v>34</v>
      </c>
      <c r="AY221" s="15" t="s">
        <v>80</v>
      </c>
      <c r="AZ221" s="173" t="s">
        <v>134</v>
      </c>
    </row>
    <row r="222" spans="1:66" s="2" customFormat="1" ht="14.45" customHeight="1">
      <c r="A222" s="33"/>
      <c r="B222" s="138"/>
      <c r="C222" s="139" t="s">
        <v>295</v>
      </c>
      <c r="D222" s="139" t="s">
        <v>136</v>
      </c>
      <c r="E222" s="140" t="s">
        <v>296</v>
      </c>
      <c r="F222" s="141" t="s">
        <v>297</v>
      </c>
      <c r="G222" s="142" t="s">
        <v>268</v>
      </c>
      <c r="H222" s="143">
        <v>129</v>
      </c>
      <c r="I222" s="144"/>
      <c r="J222" s="145">
        <f>ROUND(I222*H222,2)</f>
        <v>0</v>
      </c>
      <c r="K222" s="141" t="s">
        <v>140</v>
      </c>
      <c r="L222" s="282" t="s">
        <v>1408</v>
      </c>
      <c r="M222" s="34"/>
      <c r="N222" s="146" t="s">
        <v>3</v>
      </c>
      <c r="O222" s="147" t="s">
        <v>43</v>
      </c>
      <c r="P222" s="54"/>
      <c r="Q222" s="148">
        <f>P222*H222</f>
        <v>0</v>
      </c>
      <c r="R222" s="148">
        <v>0</v>
      </c>
      <c r="S222" s="148">
        <f>R222*H222</f>
        <v>0</v>
      </c>
      <c r="T222" s="148">
        <v>0</v>
      </c>
      <c r="U222" s="149">
        <f>T222*H222</f>
        <v>0</v>
      </c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S222" s="150" t="s">
        <v>141</v>
      </c>
      <c r="AU222" s="150" t="s">
        <v>136</v>
      </c>
      <c r="AV222" s="150" t="s">
        <v>82</v>
      </c>
      <c r="AZ222" s="18" t="s">
        <v>134</v>
      </c>
      <c r="BF222" s="151">
        <f>IF(O222="základní",J222,0)</f>
        <v>0</v>
      </c>
      <c r="BG222" s="151">
        <f>IF(O222="snížená",J222,0)</f>
        <v>0</v>
      </c>
      <c r="BH222" s="151">
        <f>IF(O222="zákl. přenesená",J222,0)</f>
        <v>0</v>
      </c>
      <c r="BI222" s="151">
        <f>IF(O222="sníž. přenesená",J222,0)</f>
        <v>0</v>
      </c>
      <c r="BJ222" s="151">
        <f>IF(O222="nulová",J222,0)</f>
        <v>0</v>
      </c>
      <c r="BK222" s="18" t="s">
        <v>80</v>
      </c>
      <c r="BL222" s="151">
        <f>ROUND(I222*H222,2)</f>
        <v>0</v>
      </c>
      <c r="BM222" s="18" t="s">
        <v>141</v>
      </c>
      <c r="BN222" s="150" t="s">
        <v>298</v>
      </c>
    </row>
    <row r="223" spans="1:66" s="2" customFormat="1" ht="19.5">
      <c r="A223" s="33"/>
      <c r="B223" s="34"/>
      <c r="C223" s="33"/>
      <c r="D223" s="152" t="s">
        <v>143</v>
      </c>
      <c r="E223" s="33"/>
      <c r="F223" s="153" t="s">
        <v>299</v>
      </c>
      <c r="G223" s="33"/>
      <c r="H223" s="33"/>
      <c r="I223" s="154"/>
      <c r="J223" s="33"/>
      <c r="K223" s="33"/>
      <c r="M223" s="34"/>
      <c r="N223" s="155"/>
      <c r="O223" s="156"/>
      <c r="P223" s="54"/>
      <c r="Q223" s="54"/>
      <c r="R223" s="54"/>
      <c r="S223" s="54"/>
      <c r="T223" s="54"/>
      <c r="U223" s="55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U223" s="18" t="s">
        <v>143</v>
      </c>
      <c r="AV223" s="18" t="s">
        <v>82</v>
      </c>
    </row>
    <row r="224" spans="1:66" s="13" customFormat="1">
      <c r="B224" s="157"/>
      <c r="D224" s="152" t="s">
        <v>145</v>
      </c>
      <c r="E224" s="158" t="s">
        <v>3</v>
      </c>
      <c r="F224" s="159" t="s">
        <v>146</v>
      </c>
      <c r="H224" s="158" t="s">
        <v>3</v>
      </c>
      <c r="I224" s="160"/>
      <c r="M224" s="157"/>
      <c r="N224" s="161"/>
      <c r="O224" s="162"/>
      <c r="P224" s="162"/>
      <c r="Q224" s="162"/>
      <c r="R224" s="162"/>
      <c r="S224" s="162"/>
      <c r="T224" s="162"/>
      <c r="U224" s="163"/>
      <c r="AU224" s="158" t="s">
        <v>145</v>
      </c>
      <c r="AV224" s="158" t="s">
        <v>82</v>
      </c>
      <c r="AW224" s="13" t="s">
        <v>80</v>
      </c>
      <c r="AX224" s="13" t="s">
        <v>34</v>
      </c>
      <c r="AY224" s="13" t="s">
        <v>72</v>
      </c>
      <c r="AZ224" s="158" t="s">
        <v>134</v>
      </c>
    </row>
    <row r="225" spans="1:66" s="13" customFormat="1">
      <c r="B225" s="157"/>
      <c r="D225" s="152" t="s">
        <v>145</v>
      </c>
      <c r="E225" s="158" t="s">
        <v>3</v>
      </c>
      <c r="F225" s="159" t="s">
        <v>300</v>
      </c>
      <c r="H225" s="158" t="s">
        <v>3</v>
      </c>
      <c r="I225" s="160"/>
      <c r="M225" s="157"/>
      <c r="N225" s="161"/>
      <c r="O225" s="162"/>
      <c r="P225" s="162"/>
      <c r="Q225" s="162"/>
      <c r="R225" s="162"/>
      <c r="S225" s="162"/>
      <c r="T225" s="162"/>
      <c r="U225" s="163"/>
      <c r="AU225" s="158" t="s">
        <v>145</v>
      </c>
      <c r="AV225" s="158" t="s">
        <v>82</v>
      </c>
      <c r="AW225" s="13" t="s">
        <v>80</v>
      </c>
      <c r="AX225" s="13" t="s">
        <v>34</v>
      </c>
      <c r="AY225" s="13" t="s">
        <v>72</v>
      </c>
      <c r="AZ225" s="158" t="s">
        <v>134</v>
      </c>
    </row>
    <row r="226" spans="1:66" s="13" customFormat="1">
      <c r="B226" s="157"/>
      <c r="D226" s="152" t="s">
        <v>145</v>
      </c>
      <c r="E226" s="158" t="s">
        <v>3</v>
      </c>
      <c r="F226" s="159" t="s">
        <v>301</v>
      </c>
      <c r="H226" s="158" t="s">
        <v>3</v>
      </c>
      <c r="I226" s="160"/>
      <c r="M226" s="157"/>
      <c r="N226" s="161"/>
      <c r="O226" s="162"/>
      <c r="P226" s="162"/>
      <c r="Q226" s="162"/>
      <c r="R226" s="162"/>
      <c r="S226" s="162"/>
      <c r="T226" s="162"/>
      <c r="U226" s="163"/>
      <c r="AU226" s="158" t="s">
        <v>145</v>
      </c>
      <c r="AV226" s="158" t="s">
        <v>82</v>
      </c>
      <c r="AW226" s="13" t="s">
        <v>80</v>
      </c>
      <c r="AX226" s="13" t="s">
        <v>34</v>
      </c>
      <c r="AY226" s="13" t="s">
        <v>72</v>
      </c>
      <c r="AZ226" s="158" t="s">
        <v>134</v>
      </c>
    </row>
    <row r="227" spans="1:66" s="14" customFormat="1">
      <c r="B227" s="164"/>
      <c r="D227" s="152" t="s">
        <v>145</v>
      </c>
      <c r="E227" s="165" t="s">
        <v>3</v>
      </c>
      <c r="F227" s="166" t="s">
        <v>302</v>
      </c>
      <c r="H227" s="167">
        <v>185</v>
      </c>
      <c r="I227" s="168"/>
      <c r="M227" s="164"/>
      <c r="N227" s="169"/>
      <c r="O227" s="170"/>
      <c r="P227" s="170"/>
      <c r="Q227" s="170"/>
      <c r="R227" s="170"/>
      <c r="S227" s="170"/>
      <c r="T227" s="170"/>
      <c r="U227" s="171"/>
      <c r="AU227" s="165" t="s">
        <v>145</v>
      </c>
      <c r="AV227" s="165" t="s">
        <v>82</v>
      </c>
      <c r="AW227" s="14" t="s">
        <v>82</v>
      </c>
      <c r="AX227" s="14" t="s">
        <v>34</v>
      </c>
      <c r="AY227" s="14" t="s">
        <v>72</v>
      </c>
      <c r="AZ227" s="165" t="s">
        <v>134</v>
      </c>
    </row>
    <row r="228" spans="1:66" s="13" customFormat="1">
      <c r="B228" s="157"/>
      <c r="D228" s="152" t="s">
        <v>145</v>
      </c>
      <c r="E228" s="158" t="s">
        <v>3</v>
      </c>
      <c r="F228" s="159" t="s">
        <v>303</v>
      </c>
      <c r="H228" s="158" t="s">
        <v>3</v>
      </c>
      <c r="I228" s="160"/>
      <c r="M228" s="157"/>
      <c r="N228" s="161"/>
      <c r="O228" s="162"/>
      <c r="P228" s="162"/>
      <c r="Q228" s="162"/>
      <c r="R228" s="162"/>
      <c r="S228" s="162"/>
      <c r="T228" s="162"/>
      <c r="U228" s="163"/>
      <c r="AU228" s="158" t="s">
        <v>145</v>
      </c>
      <c r="AV228" s="158" t="s">
        <v>82</v>
      </c>
      <c r="AW228" s="13" t="s">
        <v>80</v>
      </c>
      <c r="AX228" s="13" t="s">
        <v>34</v>
      </c>
      <c r="AY228" s="13" t="s">
        <v>72</v>
      </c>
      <c r="AZ228" s="158" t="s">
        <v>134</v>
      </c>
    </row>
    <row r="229" spans="1:66" s="14" customFormat="1">
      <c r="B229" s="164"/>
      <c r="D229" s="152" t="s">
        <v>145</v>
      </c>
      <c r="E229" s="165" t="s">
        <v>3</v>
      </c>
      <c r="F229" s="166" t="s">
        <v>304</v>
      </c>
      <c r="H229" s="167">
        <v>-56</v>
      </c>
      <c r="I229" s="168"/>
      <c r="M229" s="164"/>
      <c r="N229" s="169"/>
      <c r="O229" s="170"/>
      <c r="P229" s="170"/>
      <c r="Q229" s="170"/>
      <c r="R229" s="170"/>
      <c r="S229" s="170"/>
      <c r="T229" s="170"/>
      <c r="U229" s="171"/>
      <c r="AU229" s="165" t="s">
        <v>145</v>
      </c>
      <c r="AV229" s="165" t="s">
        <v>82</v>
      </c>
      <c r="AW229" s="14" t="s">
        <v>82</v>
      </c>
      <c r="AX229" s="14" t="s">
        <v>34</v>
      </c>
      <c r="AY229" s="14" t="s">
        <v>72</v>
      </c>
      <c r="AZ229" s="165" t="s">
        <v>134</v>
      </c>
    </row>
    <row r="230" spans="1:66" s="15" customFormat="1">
      <c r="B230" s="172"/>
      <c r="D230" s="152" t="s">
        <v>145</v>
      </c>
      <c r="E230" s="173" t="s">
        <v>3</v>
      </c>
      <c r="F230" s="174" t="s">
        <v>155</v>
      </c>
      <c r="H230" s="175">
        <v>129</v>
      </c>
      <c r="I230" s="176"/>
      <c r="M230" s="172"/>
      <c r="N230" s="177"/>
      <c r="O230" s="178"/>
      <c r="P230" s="178"/>
      <c r="Q230" s="178"/>
      <c r="R230" s="178"/>
      <c r="S230" s="178"/>
      <c r="T230" s="178"/>
      <c r="U230" s="179"/>
      <c r="AU230" s="173" t="s">
        <v>145</v>
      </c>
      <c r="AV230" s="173" t="s">
        <v>82</v>
      </c>
      <c r="AW230" s="15" t="s">
        <v>141</v>
      </c>
      <c r="AX230" s="15" t="s">
        <v>34</v>
      </c>
      <c r="AY230" s="15" t="s">
        <v>80</v>
      </c>
      <c r="AZ230" s="173" t="s">
        <v>134</v>
      </c>
    </row>
    <row r="231" spans="1:66" s="2" customFormat="1" ht="14.45" customHeight="1">
      <c r="A231" s="33"/>
      <c r="B231" s="138"/>
      <c r="C231" s="139" t="s">
        <v>305</v>
      </c>
      <c r="D231" s="139" t="s">
        <v>136</v>
      </c>
      <c r="E231" s="140" t="s">
        <v>306</v>
      </c>
      <c r="F231" s="141" t="s">
        <v>307</v>
      </c>
      <c r="G231" s="142" t="s">
        <v>268</v>
      </c>
      <c r="H231" s="143">
        <v>500</v>
      </c>
      <c r="I231" s="144"/>
      <c r="J231" s="145">
        <f>ROUND(I231*H231,2)</f>
        <v>0</v>
      </c>
      <c r="K231" s="141" t="s">
        <v>140</v>
      </c>
      <c r="L231" s="282" t="s">
        <v>1408</v>
      </c>
      <c r="M231" s="34"/>
      <c r="N231" s="146" t="s">
        <v>3</v>
      </c>
      <c r="O231" s="147" t="s">
        <v>43</v>
      </c>
      <c r="P231" s="54"/>
      <c r="Q231" s="148">
        <f>P231*H231</f>
        <v>0</v>
      </c>
      <c r="R231" s="148">
        <v>0</v>
      </c>
      <c r="S231" s="148">
        <f>R231*H231</f>
        <v>0</v>
      </c>
      <c r="T231" s="148">
        <v>0</v>
      </c>
      <c r="U231" s="149">
        <f>T231*H231</f>
        <v>0</v>
      </c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S231" s="150" t="s">
        <v>141</v>
      </c>
      <c r="AU231" s="150" t="s">
        <v>136</v>
      </c>
      <c r="AV231" s="150" t="s">
        <v>82</v>
      </c>
      <c r="AZ231" s="18" t="s">
        <v>134</v>
      </c>
      <c r="BF231" s="151">
        <f>IF(O231="základní",J231,0)</f>
        <v>0</v>
      </c>
      <c r="BG231" s="151">
        <f>IF(O231="snížená",J231,0)</f>
        <v>0</v>
      </c>
      <c r="BH231" s="151">
        <f>IF(O231="zákl. přenesená",J231,0)</f>
        <v>0</v>
      </c>
      <c r="BI231" s="151">
        <f>IF(O231="sníž. přenesená",J231,0)</f>
        <v>0</v>
      </c>
      <c r="BJ231" s="151">
        <f>IF(O231="nulová",J231,0)</f>
        <v>0</v>
      </c>
      <c r="BK231" s="18" t="s">
        <v>80</v>
      </c>
      <c r="BL231" s="151">
        <f>ROUND(I231*H231,2)</f>
        <v>0</v>
      </c>
      <c r="BM231" s="18" t="s">
        <v>141</v>
      </c>
      <c r="BN231" s="150" t="s">
        <v>308</v>
      </c>
    </row>
    <row r="232" spans="1:66" s="2" customFormat="1" ht="19.5">
      <c r="A232" s="33"/>
      <c r="B232" s="34"/>
      <c r="C232" s="33"/>
      <c r="D232" s="152" t="s">
        <v>143</v>
      </c>
      <c r="E232" s="33"/>
      <c r="F232" s="153" t="s">
        <v>309</v>
      </c>
      <c r="G232" s="33"/>
      <c r="H232" s="33"/>
      <c r="I232" s="154"/>
      <c r="J232" s="33"/>
      <c r="K232" s="33"/>
      <c r="M232" s="34"/>
      <c r="N232" s="155"/>
      <c r="O232" s="156"/>
      <c r="P232" s="54"/>
      <c r="Q232" s="54"/>
      <c r="R232" s="54"/>
      <c r="S232" s="54"/>
      <c r="T232" s="54"/>
      <c r="U232" s="55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U232" s="18" t="s">
        <v>143</v>
      </c>
      <c r="AV232" s="18" t="s">
        <v>82</v>
      </c>
    </row>
    <row r="233" spans="1:66" s="13" customFormat="1">
      <c r="B233" s="157"/>
      <c r="D233" s="152" t="s">
        <v>145</v>
      </c>
      <c r="E233" s="158" t="s">
        <v>3</v>
      </c>
      <c r="F233" s="159" t="s">
        <v>146</v>
      </c>
      <c r="H233" s="158" t="s">
        <v>3</v>
      </c>
      <c r="I233" s="160"/>
      <c r="M233" s="157"/>
      <c r="N233" s="161"/>
      <c r="O233" s="162"/>
      <c r="P233" s="162"/>
      <c r="Q233" s="162"/>
      <c r="R233" s="162"/>
      <c r="S233" s="162"/>
      <c r="T233" s="162"/>
      <c r="U233" s="163"/>
      <c r="AU233" s="158" t="s">
        <v>145</v>
      </c>
      <c r="AV233" s="158" t="s">
        <v>82</v>
      </c>
      <c r="AW233" s="13" t="s">
        <v>80</v>
      </c>
      <c r="AX233" s="13" t="s">
        <v>34</v>
      </c>
      <c r="AY233" s="13" t="s">
        <v>72</v>
      </c>
      <c r="AZ233" s="158" t="s">
        <v>134</v>
      </c>
    </row>
    <row r="234" spans="1:66" s="13" customFormat="1">
      <c r="B234" s="157"/>
      <c r="D234" s="152" t="s">
        <v>145</v>
      </c>
      <c r="E234" s="158" t="s">
        <v>3</v>
      </c>
      <c r="F234" s="159" t="s">
        <v>310</v>
      </c>
      <c r="H234" s="158" t="s">
        <v>3</v>
      </c>
      <c r="I234" s="160"/>
      <c r="M234" s="157"/>
      <c r="N234" s="161"/>
      <c r="O234" s="162"/>
      <c r="P234" s="162"/>
      <c r="Q234" s="162"/>
      <c r="R234" s="162"/>
      <c r="S234" s="162"/>
      <c r="T234" s="162"/>
      <c r="U234" s="163"/>
      <c r="AU234" s="158" t="s">
        <v>145</v>
      </c>
      <c r="AV234" s="158" t="s">
        <v>82</v>
      </c>
      <c r="AW234" s="13" t="s">
        <v>80</v>
      </c>
      <c r="AX234" s="13" t="s">
        <v>34</v>
      </c>
      <c r="AY234" s="13" t="s">
        <v>72</v>
      </c>
      <c r="AZ234" s="158" t="s">
        <v>134</v>
      </c>
    </row>
    <row r="235" spans="1:66" s="13" customFormat="1">
      <c r="B235" s="157"/>
      <c r="D235" s="152" t="s">
        <v>145</v>
      </c>
      <c r="E235" s="158" t="s">
        <v>3</v>
      </c>
      <c r="F235" s="159" t="s">
        <v>311</v>
      </c>
      <c r="H235" s="158" t="s">
        <v>3</v>
      </c>
      <c r="I235" s="160"/>
      <c r="M235" s="157"/>
      <c r="N235" s="161"/>
      <c r="O235" s="162"/>
      <c r="P235" s="162"/>
      <c r="Q235" s="162"/>
      <c r="R235" s="162"/>
      <c r="S235" s="162"/>
      <c r="T235" s="162"/>
      <c r="U235" s="163"/>
      <c r="AU235" s="158" t="s">
        <v>145</v>
      </c>
      <c r="AV235" s="158" t="s">
        <v>82</v>
      </c>
      <c r="AW235" s="13" t="s">
        <v>80</v>
      </c>
      <c r="AX235" s="13" t="s">
        <v>34</v>
      </c>
      <c r="AY235" s="13" t="s">
        <v>72</v>
      </c>
      <c r="AZ235" s="158" t="s">
        <v>134</v>
      </c>
    </row>
    <row r="236" spans="1:66" s="14" customFormat="1">
      <c r="B236" s="164"/>
      <c r="D236" s="152" t="s">
        <v>145</v>
      </c>
      <c r="E236" s="165" t="s">
        <v>3</v>
      </c>
      <c r="F236" s="166" t="s">
        <v>312</v>
      </c>
      <c r="H236" s="167">
        <v>500</v>
      </c>
      <c r="I236" s="168"/>
      <c r="M236" s="164"/>
      <c r="N236" s="169"/>
      <c r="O236" s="170"/>
      <c r="P236" s="170"/>
      <c r="Q236" s="170"/>
      <c r="R236" s="170"/>
      <c r="S236" s="170"/>
      <c r="T236" s="170"/>
      <c r="U236" s="171"/>
      <c r="AU236" s="165" t="s">
        <v>145</v>
      </c>
      <c r="AV236" s="165" t="s">
        <v>82</v>
      </c>
      <c r="AW236" s="14" t="s">
        <v>82</v>
      </c>
      <c r="AX236" s="14" t="s">
        <v>34</v>
      </c>
      <c r="AY236" s="14" t="s">
        <v>80</v>
      </c>
      <c r="AZ236" s="165" t="s">
        <v>134</v>
      </c>
    </row>
    <row r="237" spans="1:66" s="2" customFormat="1" ht="14.45" customHeight="1">
      <c r="A237" s="33"/>
      <c r="B237" s="138"/>
      <c r="C237" s="139" t="s">
        <v>313</v>
      </c>
      <c r="D237" s="139" t="s">
        <v>136</v>
      </c>
      <c r="E237" s="140" t="s">
        <v>314</v>
      </c>
      <c r="F237" s="141" t="s">
        <v>315</v>
      </c>
      <c r="G237" s="142" t="s">
        <v>268</v>
      </c>
      <c r="H237" s="143">
        <v>33.75</v>
      </c>
      <c r="I237" s="144"/>
      <c r="J237" s="145">
        <f>ROUND(I237*H237,2)</f>
        <v>0</v>
      </c>
      <c r="K237" s="141" t="s">
        <v>140</v>
      </c>
      <c r="L237" s="282" t="s">
        <v>1408</v>
      </c>
      <c r="M237" s="34"/>
      <c r="N237" s="146" t="s">
        <v>3</v>
      </c>
      <c r="O237" s="147" t="s">
        <v>43</v>
      </c>
      <c r="P237" s="54"/>
      <c r="Q237" s="148">
        <f>P237*H237</f>
        <v>0</v>
      </c>
      <c r="R237" s="148">
        <v>0</v>
      </c>
      <c r="S237" s="148">
        <f>R237*H237</f>
        <v>0</v>
      </c>
      <c r="T237" s="148">
        <v>0</v>
      </c>
      <c r="U237" s="149">
        <f>T237*H237</f>
        <v>0</v>
      </c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S237" s="150" t="s">
        <v>141</v>
      </c>
      <c r="AU237" s="150" t="s">
        <v>136</v>
      </c>
      <c r="AV237" s="150" t="s">
        <v>82</v>
      </c>
      <c r="AZ237" s="18" t="s">
        <v>134</v>
      </c>
      <c r="BF237" s="151">
        <f>IF(O237="základní",J237,0)</f>
        <v>0</v>
      </c>
      <c r="BG237" s="151">
        <f>IF(O237="snížená",J237,0)</f>
        <v>0</v>
      </c>
      <c r="BH237" s="151">
        <f>IF(O237="zákl. přenesená",J237,0)</f>
        <v>0</v>
      </c>
      <c r="BI237" s="151">
        <f>IF(O237="sníž. přenesená",J237,0)</f>
        <v>0</v>
      </c>
      <c r="BJ237" s="151">
        <f>IF(O237="nulová",J237,0)</f>
        <v>0</v>
      </c>
      <c r="BK237" s="18" t="s">
        <v>80</v>
      </c>
      <c r="BL237" s="151">
        <f>ROUND(I237*H237,2)</f>
        <v>0</v>
      </c>
      <c r="BM237" s="18" t="s">
        <v>141</v>
      </c>
      <c r="BN237" s="150" t="s">
        <v>316</v>
      </c>
    </row>
    <row r="238" spans="1:66" s="2" customFormat="1" ht="19.5">
      <c r="A238" s="33"/>
      <c r="B238" s="34"/>
      <c r="C238" s="33"/>
      <c r="D238" s="152" t="s">
        <v>143</v>
      </c>
      <c r="E238" s="33"/>
      <c r="F238" s="153" t="s">
        <v>317</v>
      </c>
      <c r="G238" s="33"/>
      <c r="H238" s="33"/>
      <c r="I238" s="154"/>
      <c r="J238" s="33"/>
      <c r="K238" s="33"/>
      <c r="M238" s="34"/>
      <c r="N238" s="155"/>
      <c r="O238" s="156"/>
      <c r="P238" s="54"/>
      <c r="Q238" s="54"/>
      <c r="R238" s="54"/>
      <c r="S238" s="54"/>
      <c r="T238" s="54"/>
      <c r="U238" s="55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U238" s="18" t="s">
        <v>143</v>
      </c>
      <c r="AV238" s="18" t="s">
        <v>82</v>
      </c>
    </row>
    <row r="239" spans="1:66" s="13" customFormat="1">
      <c r="B239" s="157"/>
      <c r="D239" s="152" t="s">
        <v>145</v>
      </c>
      <c r="E239" s="158" t="s">
        <v>3</v>
      </c>
      <c r="F239" s="159" t="s">
        <v>318</v>
      </c>
      <c r="H239" s="158" t="s">
        <v>3</v>
      </c>
      <c r="I239" s="160"/>
      <c r="M239" s="157"/>
      <c r="N239" s="161"/>
      <c r="O239" s="162"/>
      <c r="P239" s="162"/>
      <c r="Q239" s="162"/>
      <c r="R239" s="162"/>
      <c r="S239" s="162"/>
      <c r="T239" s="162"/>
      <c r="U239" s="163"/>
      <c r="AU239" s="158" t="s">
        <v>145</v>
      </c>
      <c r="AV239" s="158" t="s">
        <v>82</v>
      </c>
      <c r="AW239" s="13" t="s">
        <v>80</v>
      </c>
      <c r="AX239" s="13" t="s">
        <v>34</v>
      </c>
      <c r="AY239" s="13" t="s">
        <v>72</v>
      </c>
      <c r="AZ239" s="158" t="s">
        <v>134</v>
      </c>
    </row>
    <row r="240" spans="1:66" s="13" customFormat="1">
      <c r="B240" s="157"/>
      <c r="D240" s="152" t="s">
        <v>145</v>
      </c>
      <c r="E240" s="158" t="s">
        <v>3</v>
      </c>
      <c r="F240" s="159" t="s">
        <v>319</v>
      </c>
      <c r="H240" s="158" t="s">
        <v>3</v>
      </c>
      <c r="I240" s="160"/>
      <c r="M240" s="157"/>
      <c r="N240" s="161"/>
      <c r="O240" s="162"/>
      <c r="P240" s="162"/>
      <c r="Q240" s="162"/>
      <c r="R240" s="162"/>
      <c r="S240" s="162"/>
      <c r="T240" s="162"/>
      <c r="U240" s="163"/>
      <c r="AU240" s="158" t="s">
        <v>145</v>
      </c>
      <c r="AV240" s="158" t="s">
        <v>82</v>
      </c>
      <c r="AW240" s="13" t="s">
        <v>80</v>
      </c>
      <c r="AX240" s="13" t="s">
        <v>34</v>
      </c>
      <c r="AY240" s="13" t="s">
        <v>72</v>
      </c>
      <c r="AZ240" s="158" t="s">
        <v>134</v>
      </c>
    </row>
    <row r="241" spans="1:66" s="14" customFormat="1">
      <c r="B241" s="164"/>
      <c r="D241" s="152" t="s">
        <v>145</v>
      </c>
      <c r="E241" s="165" t="s">
        <v>3</v>
      </c>
      <c r="F241" s="166" t="s">
        <v>320</v>
      </c>
      <c r="H241" s="167">
        <v>33.75</v>
      </c>
      <c r="I241" s="168"/>
      <c r="M241" s="164"/>
      <c r="N241" s="169"/>
      <c r="O241" s="170"/>
      <c r="P241" s="170"/>
      <c r="Q241" s="170"/>
      <c r="R241" s="170"/>
      <c r="S241" s="170"/>
      <c r="T241" s="170"/>
      <c r="U241" s="171"/>
      <c r="AU241" s="165" t="s">
        <v>145</v>
      </c>
      <c r="AV241" s="165" t="s">
        <v>82</v>
      </c>
      <c r="AW241" s="14" t="s">
        <v>82</v>
      </c>
      <c r="AX241" s="14" t="s">
        <v>34</v>
      </c>
      <c r="AY241" s="14" t="s">
        <v>80</v>
      </c>
      <c r="AZ241" s="165" t="s">
        <v>134</v>
      </c>
    </row>
    <row r="242" spans="1:66" s="2" customFormat="1" ht="14.45" customHeight="1">
      <c r="A242" s="33"/>
      <c r="B242" s="138"/>
      <c r="C242" s="139" t="s">
        <v>321</v>
      </c>
      <c r="D242" s="139" t="s">
        <v>136</v>
      </c>
      <c r="E242" s="140" t="s">
        <v>322</v>
      </c>
      <c r="F242" s="141" t="s">
        <v>323</v>
      </c>
      <c r="G242" s="142" t="s">
        <v>172</v>
      </c>
      <c r="H242" s="143">
        <v>104</v>
      </c>
      <c r="I242" s="144"/>
      <c r="J242" s="145">
        <f>ROUND(I242*H242,2)</f>
        <v>0</v>
      </c>
      <c r="K242" s="141" t="s">
        <v>140</v>
      </c>
      <c r="L242" s="282" t="s">
        <v>1408</v>
      </c>
      <c r="M242" s="34"/>
      <c r="N242" s="146" t="s">
        <v>3</v>
      </c>
      <c r="O242" s="147" t="s">
        <v>43</v>
      </c>
      <c r="P242" s="54"/>
      <c r="Q242" s="148">
        <f>P242*H242</f>
        <v>0</v>
      </c>
      <c r="R242" s="148">
        <v>0</v>
      </c>
      <c r="S242" s="148">
        <f>R242*H242</f>
        <v>0</v>
      </c>
      <c r="T242" s="148">
        <v>0</v>
      </c>
      <c r="U242" s="149">
        <f>T242*H242</f>
        <v>0</v>
      </c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S242" s="150" t="s">
        <v>141</v>
      </c>
      <c r="AU242" s="150" t="s">
        <v>136</v>
      </c>
      <c r="AV242" s="150" t="s">
        <v>82</v>
      </c>
      <c r="AZ242" s="18" t="s">
        <v>134</v>
      </c>
      <c r="BF242" s="151">
        <f>IF(O242="základní",J242,0)</f>
        <v>0</v>
      </c>
      <c r="BG242" s="151">
        <f>IF(O242="snížená",J242,0)</f>
        <v>0</v>
      </c>
      <c r="BH242" s="151">
        <f>IF(O242="zákl. přenesená",J242,0)</f>
        <v>0</v>
      </c>
      <c r="BI242" s="151">
        <f>IF(O242="sníž. přenesená",J242,0)</f>
        <v>0</v>
      </c>
      <c r="BJ242" s="151">
        <f>IF(O242="nulová",J242,0)</f>
        <v>0</v>
      </c>
      <c r="BK242" s="18" t="s">
        <v>80</v>
      </c>
      <c r="BL242" s="151">
        <f>ROUND(I242*H242,2)</f>
        <v>0</v>
      </c>
      <c r="BM242" s="18" t="s">
        <v>141</v>
      </c>
      <c r="BN242" s="150" t="s">
        <v>324</v>
      </c>
    </row>
    <row r="243" spans="1:66" s="2" customFormat="1" ht="19.5">
      <c r="A243" s="33"/>
      <c r="B243" s="34"/>
      <c r="C243" s="33"/>
      <c r="D243" s="152" t="s">
        <v>143</v>
      </c>
      <c r="E243" s="33"/>
      <c r="F243" s="153" t="s">
        <v>325</v>
      </c>
      <c r="G243" s="33"/>
      <c r="H243" s="33"/>
      <c r="I243" s="154"/>
      <c r="J243" s="33"/>
      <c r="K243" s="33"/>
      <c r="M243" s="34"/>
      <c r="N243" s="155"/>
      <c r="O243" s="156"/>
      <c r="P243" s="54"/>
      <c r="Q243" s="54"/>
      <c r="R243" s="54"/>
      <c r="S243" s="54"/>
      <c r="T243" s="54"/>
      <c r="U243" s="55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U243" s="18" t="s">
        <v>143</v>
      </c>
      <c r="AV243" s="18" t="s">
        <v>82</v>
      </c>
    </row>
    <row r="244" spans="1:66" s="13" customFormat="1">
      <c r="B244" s="157"/>
      <c r="D244" s="152" t="s">
        <v>145</v>
      </c>
      <c r="E244" s="158" t="s">
        <v>3</v>
      </c>
      <c r="F244" s="159" t="s">
        <v>168</v>
      </c>
      <c r="H244" s="158" t="s">
        <v>3</v>
      </c>
      <c r="I244" s="160"/>
      <c r="M244" s="157"/>
      <c r="N244" s="161"/>
      <c r="O244" s="162"/>
      <c r="P244" s="162"/>
      <c r="Q244" s="162"/>
      <c r="R244" s="162"/>
      <c r="S244" s="162"/>
      <c r="T244" s="162"/>
      <c r="U244" s="163"/>
      <c r="AU244" s="158" t="s">
        <v>145</v>
      </c>
      <c r="AV244" s="158" t="s">
        <v>82</v>
      </c>
      <c r="AW244" s="13" t="s">
        <v>80</v>
      </c>
      <c r="AX244" s="13" t="s">
        <v>34</v>
      </c>
      <c r="AY244" s="13" t="s">
        <v>72</v>
      </c>
      <c r="AZ244" s="158" t="s">
        <v>134</v>
      </c>
    </row>
    <row r="245" spans="1:66" s="14" customFormat="1">
      <c r="B245" s="164"/>
      <c r="D245" s="152" t="s">
        <v>145</v>
      </c>
      <c r="E245" s="165" t="s">
        <v>3</v>
      </c>
      <c r="F245" s="166" t="s">
        <v>175</v>
      </c>
      <c r="H245" s="167">
        <v>104</v>
      </c>
      <c r="I245" s="168"/>
      <c r="M245" s="164"/>
      <c r="N245" s="169"/>
      <c r="O245" s="170"/>
      <c r="P245" s="170"/>
      <c r="Q245" s="170"/>
      <c r="R245" s="170"/>
      <c r="S245" s="170"/>
      <c r="T245" s="170"/>
      <c r="U245" s="171"/>
      <c r="AU245" s="165" t="s">
        <v>145</v>
      </c>
      <c r="AV245" s="165" t="s">
        <v>82</v>
      </c>
      <c r="AW245" s="14" t="s">
        <v>82</v>
      </c>
      <c r="AX245" s="14" t="s">
        <v>34</v>
      </c>
      <c r="AY245" s="14" t="s">
        <v>80</v>
      </c>
      <c r="AZ245" s="165" t="s">
        <v>134</v>
      </c>
    </row>
    <row r="246" spans="1:66" s="2" customFormat="1" ht="14.45" customHeight="1">
      <c r="A246" s="33"/>
      <c r="B246" s="138"/>
      <c r="C246" s="139" t="s">
        <v>326</v>
      </c>
      <c r="D246" s="139" t="s">
        <v>136</v>
      </c>
      <c r="E246" s="140" t="s">
        <v>327</v>
      </c>
      <c r="F246" s="141" t="s">
        <v>328</v>
      </c>
      <c r="G246" s="142" t="s">
        <v>172</v>
      </c>
      <c r="H246" s="143">
        <v>67</v>
      </c>
      <c r="I246" s="144"/>
      <c r="J246" s="145">
        <f>ROUND(I246*H246,2)</f>
        <v>0</v>
      </c>
      <c r="K246" s="141" t="s">
        <v>140</v>
      </c>
      <c r="L246" s="282" t="s">
        <v>1408</v>
      </c>
      <c r="M246" s="34"/>
      <c r="N246" s="146" t="s">
        <v>3</v>
      </c>
      <c r="O246" s="147" t="s">
        <v>43</v>
      </c>
      <c r="P246" s="54"/>
      <c r="Q246" s="148">
        <f>P246*H246</f>
        <v>0</v>
      </c>
      <c r="R246" s="148">
        <v>0</v>
      </c>
      <c r="S246" s="148">
        <f>R246*H246</f>
        <v>0</v>
      </c>
      <c r="T246" s="148">
        <v>0</v>
      </c>
      <c r="U246" s="149">
        <f>T246*H246</f>
        <v>0</v>
      </c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S246" s="150" t="s">
        <v>141</v>
      </c>
      <c r="AU246" s="150" t="s">
        <v>136</v>
      </c>
      <c r="AV246" s="150" t="s">
        <v>82</v>
      </c>
      <c r="AZ246" s="18" t="s">
        <v>134</v>
      </c>
      <c r="BF246" s="151">
        <f>IF(O246="základní",J246,0)</f>
        <v>0</v>
      </c>
      <c r="BG246" s="151">
        <f>IF(O246="snížená",J246,0)</f>
        <v>0</v>
      </c>
      <c r="BH246" s="151">
        <f>IF(O246="zákl. přenesená",J246,0)</f>
        <v>0</v>
      </c>
      <c r="BI246" s="151">
        <f>IF(O246="sníž. přenesená",J246,0)</f>
        <v>0</v>
      </c>
      <c r="BJ246" s="151">
        <f>IF(O246="nulová",J246,0)</f>
        <v>0</v>
      </c>
      <c r="BK246" s="18" t="s">
        <v>80</v>
      </c>
      <c r="BL246" s="151">
        <f>ROUND(I246*H246,2)</f>
        <v>0</v>
      </c>
      <c r="BM246" s="18" t="s">
        <v>141</v>
      </c>
      <c r="BN246" s="150" t="s">
        <v>329</v>
      </c>
    </row>
    <row r="247" spans="1:66" s="2" customFormat="1" ht="19.5">
      <c r="A247" s="33"/>
      <c r="B247" s="34"/>
      <c r="C247" s="33"/>
      <c r="D247" s="152" t="s">
        <v>143</v>
      </c>
      <c r="E247" s="33"/>
      <c r="F247" s="153" t="s">
        <v>330</v>
      </c>
      <c r="G247" s="33"/>
      <c r="H247" s="33"/>
      <c r="I247" s="154"/>
      <c r="J247" s="33"/>
      <c r="K247" s="33"/>
      <c r="M247" s="34"/>
      <c r="N247" s="155"/>
      <c r="O247" s="156"/>
      <c r="P247" s="54"/>
      <c r="Q247" s="54"/>
      <c r="R247" s="54"/>
      <c r="S247" s="54"/>
      <c r="T247" s="54"/>
      <c r="U247" s="55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U247" s="18" t="s">
        <v>143</v>
      </c>
      <c r="AV247" s="18" t="s">
        <v>82</v>
      </c>
    </row>
    <row r="248" spans="1:66" s="13" customFormat="1">
      <c r="B248" s="157"/>
      <c r="D248" s="152" t="s">
        <v>145</v>
      </c>
      <c r="E248" s="158" t="s">
        <v>3</v>
      </c>
      <c r="F248" s="159" t="s">
        <v>168</v>
      </c>
      <c r="H248" s="158" t="s">
        <v>3</v>
      </c>
      <c r="I248" s="160"/>
      <c r="M248" s="157"/>
      <c r="N248" s="161"/>
      <c r="O248" s="162"/>
      <c r="P248" s="162"/>
      <c r="Q248" s="162"/>
      <c r="R248" s="162"/>
      <c r="S248" s="162"/>
      <c r="T248" s="162"/>
      <c r="U248" s="163"/>
      <c r="AU248" s="158" t="s">
        <v>145</v>
      </c>
      <c r="AV248" s="158" t="s">
        <v>82</v>
      </c>
      <c r="AW248" s="13" t="s">
        <v>80</v>
      </c>
      <c r="AX248" s="13" t="s">
        <v>34</v>
      </c>
      <c r="AY248" s="13" t="s">
        <v>72</v>
      </c>
      <c r="AZ248" s="158" t="s">
        <v>134</v>
      </c>
    </row>
    <row r="249" spans="1:66" s="14" customFormat="1">
      <c r="B249" s="164"/>
      <c r="D249" s="152" t="s">
        <v>145</v>
      </c>
      <c r="E249" s="165" t="s">
        <v>3</v>
      </c>
      <c r="F249" s="166" t="s">
        <v>182</v>
      </c>
      <c r="H249" s="167">
        <v>67</v>
      </c>
      <c r="I249" s="168"/>
      <c r="M249" s="164"/>
      <c r="N249" s="169"/>
      <c r="O249" s="170"/>
      <c r="P249" s="170"/>
      <c r="Q249" s="170"/>
      <c r="R249" s="170"/>
      <c r="S249" s="170"/>
      <c r="T249" s="170"/>
      <c r="U249" s="171"/>
      <c r="AU249" s="165" t="s">
        <v>145</v>
      </c>
      <c r="AV249" s="165" t="s">
        <v>82</v>
      </c>
      <c r="AW249" s="14" t="s">
        <v>82</v>
      </c>
      <c r="AX249" s="14" t="s">
        <v>34</v>
      </c>
      <c r="AY249" s="14" t="s">
        <v>80</v>
      </c>
      <c r="AZ249" s="165" t="s">
        <v>134</v>
      </c>
    </row>
    <row r="250" spans="1:66" s="2" customFormat="1" ht="14.45" customHeight="1">
      <c r="A250" s="33"/>
      <c r="B250" s="138"/>
      <c r="C250" s="139" t="s">
        <v>331</v>
      </c>
      <c r="D250" s="139" t="s">
        <v>136</v>
      </c>
      <c r="E250" s="140" t="s">
        <v>332</v>
      </c>
      <c r="F250" s="141" t="s">
        <v>333</v>
      </c>
      <c r="G250" s="142" t="s">
        <v>172</v>
      </c>
      <c r="H250" s="143">
        <v>31</v>
      </c>
      <c r="I250" s="144"/>
      <c r="J250" s="145">
        <f>ROUND(I250*H250,2)</f>
        <v>0</v>
      </c>
      <c r="K250" s="141" t="s">
        <v>140</v>
      </c>
      <c r="L250" s="282" t="s">
        <v>1408</v>
      </c>
      <c r="M250" s="34"/>
      <c r="N250" s="146" t="s">
        <v>3</v>
      </c>
      <c r="O250" s="147" t="s">
        <v>43</v>
      </c>
      <c r="P250" s="54"/>
      <c r="Q250" s="148">
        <f>P250*H250</f>
        <v>0</v>
      </c>
      <c r="R250" s="148">
        <v>0</v>
      </c>
      <c r="S250" s="148">
        <f>R250*H250</f>
        <v>0</v>
      </c>
      <c r="T250" s="148">
        <v>0</v>
      </c>
      <c r="U250" s="149">
        <f>T250*H250</f>
        <v>0</v>
      </c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S250" s="150" t="s">
        <v>141</v>
      </c>
      <c r="AU250" s="150" t="s">
        <v>136</v>
      </c>
      <c r="AV250" s="150" t="s">
        <v>82</v>
      </c>
      <c r="AZ250" s="18" t="s">
        <v>134</v>
      </c>
      <c r="BF250" s="151">
        <f>IF(O250="základní",J250,0)</f>
        <v>0</v>
      </c>
      <c r="BG250" s="151">
        <f>IF(O250="snížená",J250,0)</f>
        <v>0</v>
      </c>
      <c r="BH250" s="151">
        <f>IF(O250="zákl. přenesená",J250,0)</f>
        <v>0</v>
      </c>
      <c r="BI250" s="151">
        <f>IF(O250="sníž. přenesená",J250,0)</f>
        <v>0</v>
      </c>
      <c r="BJ250" s="151">
        <f>IF(O250="nulová",J250,0)</f>
        <v>0</v>
      </c>
      <c r="BK250" s="18" t="s">
        <v>80</v>
      </c>
      <c r="BL250" s="151">
        <f>ROUND(I250*H250,2)</f>
        <v>0</v>
      </c>
      <c r="BM250" s="18" t="s">
        <v>141</v>
      </c>
      <c r="BN250" s="150" t="s">
        <v>334</v>
      </c>
    </row>
    <row r="251" spans="1:66" s="2" customFormat="1" ht="19.5">
      <c r="A251" s="33"/>
      <c r="B251" s="34"/>
      <c r="C251" s="33"/>
      <c r="D251" s="152" t="s">
        <v>143</v>
      </c>
      <c r="E251" s="33"/>
      <c r="F251" s="153" t="s">
        <v>335</v>
      </c>
      <c r="G251" s="33"/>
      <c r="H251" s="33"/>
      <c r="I251" s="154"/>
      <c r="J251" s="33"/>
      <c r="K251" s="33"/>
      <c r="M251" s="34"/>
      <c r="N251" s="155"/>
      <c r="O251" s="156"/>
      <c r="P251" s="54"/>
      <c r="Q251" s="54"/>
      <c r="R251" s="54"/>
      <c r="S251" s="54"/>
      <c r="T251" s="54"/>
      <c r="U251" s="55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U251" s="18" t="s">
        <v>143</v>
      </c>
      <c r="AV251" s="18" t="s">
        <v>82</v>
      </c>
    </row>
    <row r="252" spans="1:66" s="13" customFormat="1">
      <c r="B252" s="157"/>
      <c r="D252" s="152" t="s">
        <v>145</v>
      </c>
      <c r="E252" s="158" t="s">
        <v>3</v>
      </c>
      <c r="F252" s="159" t="s">
        <v>168</v>
      </c>
      <c r="H252" s="158" t="s">
        <v>3</v>
      </c>
      <c r="I252" s="160"/>
      <c r="M252" s="157"/>
      <c r="N252" s="161"/>
      <c r="O252" s="162"/>
      <c r="P252" s="162"/>
      <c r="Q252" s="162"/>
      <c r="R252" s="162"/>
      <c r="S252" s="162"/>
      <c r="T252" s="162"/>
      <c r="U252" s="163"/>
      <c r="AU252" s="158" t="s">
        <v>145</v>
      </c>
      <c r="AV252" s="158" t="s">
        <v>82</v>
      </c>
      <c r="AW252" s="13" t="s">
        <v>80</v>
      </c>
      <c r="AX252" s="13" t="s">
        <v>34</v>
      </c>
      <c r="AY252" s="13" t="s">
        <v>72</v>
      </c>
      <c r="AZ252" s="158" t="s">
        <v>134</v>
      </c>
    </row>
    <row r="253" spans="1:66" s="14" customFormat="1">
      <c r="B253" s="164"/>
      <c r="D253" s="152" t="s">
        <v>145</v>
      </c>
      <c r="E253" s="165" t="s">
        <v>3</v>
      </c>
      <c r="F253" s="166" t="s">
        <v>188</v>
      </c>
      <c r="H253" s="167">
        <v>31</v>
      </c>
      <c r="I253" s="168"/>
      <c r="M253" s="164"/>
      <c r="N253" s="169"/>
      <c r="O253" s="170"/>
      <c r="P253" s="170"/>
      <c r="Q253" s="170"/>
      <c r="R253" s="170"/>
      <c r="S253" s="170"/>
      <c r="T253" s="170"/>
      <c r="U253" s="171"/>
      <c r="AU253" s="165" t="s">
        <v>145</v>
      </c>
      <c r="AV253" s="165" t="s">
        <v>82</v>
      </c>
      <c r="AW253" s="14" t="s">
        <v>82</v>
      </c>
      <c r="AX253" s="14" t="s">
        <v>34</v>
      </c>
      <c r="AY253" s="14" t="s">
        <v>80</v>
      </c>
      <c r="AZ253" s="165" t="s">
        <v>134</v>
      </c>
    </row>
    <row r="254" spans="1:66" s="2" customFormat="1" ht="14.45" customHeight="1">
      <c r="A254" s="33"/>
      <c r="B254" s="138"/>
      <c r="C254" s="139" t="s">
        <v>336</v>
      </c>
      <c r="D254" s="139" t="s">
        <v>136</v>
      </c>
      <c r="E254" s="140" t="s">
        <v>337</v>
      </c>
      <c r="F254" s="141" t="s">
        <v>338</v>
      </c>
      <c r="G254" s="142" t="s">
        <v>172</v>
      </c>
      <c r="H254" s="143">
        <v>2</v>
      </c>
      <c r="I254" s="144"/>
      <c r="J254" s="145">
        <f>ROUND(I254*H254,2)</f>
        <v>0</v>
      </c>
      <c r="K254" s="141" t="s">
        <v>140</v>
      </c>
      <c r="L254" s="282" t="s">
        <v>1408</v>
      </c>
      <c r="M254" s="34"/>
      <c r="N254" s="146" t="s">
        <v>3</v>
      </c>
      <c r="O254" s="147" t="s">
        <v>43</v>
      </c>
      <c r="P254" s="54"/>
      <c r="Q254" s="148">
        <f>P254*H254</f>
        <v>0</v>
      </c>
      <c r="R254" s="148">
        <v>0</v>
      </c>
      <c r="S254" s="148">
        <f>R254*H254</f>
        <v>0</v>
      </c>
      <c r="T254" s="148">
        <v>0</v>
      </c>
      <c r="U254" s="149">
        <f>T254*H254</f>
        <v>0</v>
      </c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S254" s="150" t="s">
        <v>141</v>
      </c>
      <c r="AU254" s="150" t="s">
        <v>136</v>
      </c>
      <c r="AV254" s="150" t="s">
        <v>82</v>
      </c>
      <c r="AZ254" s="18" t="s">
        <v>134</v>
      </c>
      <c r="BF254" s="151">
        <f>IF(O254="základní",J254,0)</f>
        <v>0</v>
      </c>
      <c r="BG254" s="151">
        <f>IF(O254="snížená",J254,0)</f>
        <v>0</v>
      </c>
      <c r="BH254" s="151">
        <f>IF(O254="zákl. přenesená",J254,0)</f>
        <v>0</v>
      </c>
      <c r="BI254" s="151">
        <f>IF(O254="sníž. přenesená",J254,0)</f>
        <v>0</v>
      </c>
      <c r="BJ254" s="151">
        <f>IF(O254="nulová",J254,0)</f>
        <v>0</v>
      </c>
      <c r="BK254" s="18" t="s">
        <v>80</v>
      </c>
      <c r="BL254" s="151">
        <f>ROUND(I254*H254,2)</f>
        <v>0</v>
      </c>
      <c r="BM254" s="18" t="s">
        <v>141</v>
      </c>
      <c r="BN254" s="150" t="s">
        <v>339</v>
      </c>
    </row>
    <row r="255" spans="1:66" s="2" customFormat="1" ht="19.5">
      <c r="A255" s="33"/>
      <c r="B255" s="34"/>
      <c r="C255" s="33"/>
      <c r="D255" s="152" t="s">
        <v>143</v>
      </c>
      <c r="E255" s="33"/>
      <c r="F255" s="153" t="s">
        <v>340</v>
      </c>
      <c r="G255" s="33"/>
      <c r="H255" s="33"/>
      <c r="I255" s="154"/>
      <c r="J255" s="33"/>
      <c r="K255" s="33"/>
      <c r="M255" s="34"/>
      <c r="N255" s="155"/>
      <c r="O255" s="156"/>
      <c r="P255" s="54"/>
      <c r="Q255" s="54"/>
      <c r="R255" s="54"/>
      <c r="S255" s="54"/>
      <c r="T255" s="54"/>
      <c r="U255" s="55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U255" s="18" t="s">
        <v>143</v>
      </c>
      <c r="AV255" s="18" t="s">
        <v>82</v>
      </c>
    </row>
    <row r="256" spans="1:66" s="13" customFormat="1">
      <c r="B256" s="157"/>
      <c r="D256" s="152" t="s">
        <v>145</v>
      </c>
      <c r="E256" s="158" t="s">
        <v>3</v>
      </c>
      <c r="F256" s="159" t="s">
        <v>168</v>
      </c>
      <c r="H256" s="158" t="s">
        <v>3</v>
      </c>
      <c r="I256" s="160"/>
      <c r="M256" s="157"/>
      <c r="N256" s="161"/>
      <c r="O256" s="162"/>
      <c r="P256" s="162"/>
      <c r="Q256" s="162"/>
      <c r="R256" s="162"/>
      <c r="S256" s="162"/>
      <c r="T256" s="162"/>
      <c r="U256" s="163"/>
      <c r="AU256" s="158" t="s">
        <v>145</v>
      </c>
      <c r="AV256" s="158" t="s">
        <v>82</v>
      </c>
      <c r="AW256" s="13" t="s">
        <v>80</v>
      </c>
      <c r="AX256" s="13" t="s">
        <v>34</v>
      </c>
      <c r="AY256" s="13" t="s">
        <v>72</v>
      </c>
      <c r="AZ256" s="158" t="s">
        <v>134</v>
      </c>
    </row>
    <row r="257" spans="1:66" s="14" customFormat="1">
      <c r="B257" s="164"/>
      <c r="D257" s="152" t="s">
        <v>145</v>
      </c>
      <c r="E257" s="165" t="s">
        <v>3</v>
      </c>
      <c r="F257" s="166" t="s">
        <v>194</v>
      </c>
      <c r="H257" s="167">
        <v>2</v>
      </c>
      <c r="I257" s="168"/>
      <c r="M257" s="164"/>
      <c r="N257" s="169"/>
      <c r="O257" s="170"/>
      <c r="P257" s="170"/>
      <c r="Q257" s="170"/>
      <c r="R257" s="170"/>
      <c r="S257" s="170"/>
      <c r="T257" s="170"/>
      <c r="U257" s="171"/>
      <c r="AU257" s="165" t="s">
        <v>145</v>
      </c>
      <c r="AV257" s="165" t="s">
        <v>82</v>
      </c>
      <c r="AW257" s="14" t="s">
        <v>82</v>
      </c>
      <c r="AX257" s="14" t="s">
        <v>34</v>
      </c>
      <c r="AY257" s="14" t="s">
        <v>80</v>
      </c>
      <c r="AZ257" s="165" t="s">
        <v>134</v>
      </c>
    </row>
    <row r="258" spans="1:66" s="2" customFormat="1" ht="14.45" customHeight="1">
      <c r="A258" s="33"/>
      <c r="B258" s="138"/>
      <c r="C258" s="139" t="s">
        <v>341</v>
      </c>
      <c r="D258" s="139" t="s">
        <v>136</v>
      </c>
      <c r="E258" s="140" t="s">
        <v>342</v>
      </c>
      <c r="F258" s="141" t="s">
        <v>343</v>
      </c>
      <c r="G258" s="142" t="s">
        <v>172</v>
      </c>
      <c r="H258" s="143">
        <v>104</v>
      </c>
      <c r="I258" s="144"/>
      <c r="J258" s="145">
        <f>ROUND(I258*H258,2)</f>
        <v>0</v>
      </c>
      <c r="K258" s="141" t="s">
        <v>140</v>
      </c>
      <c r="L258" s="282" t="s">
        <v>1408</v>
      </c>
      <c r="M258" s="34"/>
      <c r="N258" s="146" t="s">
        <v>3</v>
      </c>
      <c r="O258" s="147" t="s">
        <v>43</v>
      </c>
      <c r="P258" s="54"/>
      <c r="Q258" s="148">
        <f>P258*H258</f>
        <v>0</v>
      </c>
      <c r="R258" s="148">
        <v>0</v>
      </c>
      <c r="S258" s="148">
        <f>R258*H258</f>
        <v>0</v>
      </c>
      <c r="T258" s="148">
        <v>0</v>
      </c>
      <c r="U258" s="149">
        <f>T258*H258</f>
        <v>0</v>
      </c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S258" s="150" t="s">
        <v>141</v>
      </c>
      <c r="AU258" s="150" t="s">
        <v>136</v>
      </c>
      <c r="AV258" s="150" t="s">
        <v>82</v>
      </c>
      <c r="AZ258" s="18" t="s">
        <v>134</v>
      </c>
      <c r="BF258" s="151">
        <f>IF(O258="základní",J258,0)</f>
        <v>0</v>
      </c>
      <c r="BG258" s="151">
        <f>IF(O258="snížená",J258,0)</f>
        <v>0</v>
      </c>
      <c r="BH258" s="151">
        <f>IF(O258="zákl. přenesená",J258,0)</f>
        <v>0</v>
      </c>
      <c r="BI258" s="151">
        <f>IF(O258="sníž. přenesená",J258,0)</f>
        <v>0</v>
      </c>
      <c r="BJ258" s="151">
        <f>IF(O258="nulová",J258,0)</f>
        <v>0</v>
      </c>
      <c r="BK258" s="18" t="s">
        <v>80</v>
      </c>
      <c r="BL258" s="151">
        <f>ROUND(I258*H258,2)</f>
        <v>0</v>
      </c>
      <c r="BM258" s="18" t="s">
        <v>141</v>
      </c>
      <c r="BN258" s="150" t="s">
        <v>344</v>
      </c>
    </row>
    <row r="259" spans="1:66" s="2" customFormat="1" ht="19.5">
      <c r="A259" s="33"/>
      <c r="B259" s="34"/>
      <c r="C259" s="33"/>
      <c r="D259" s="152" t="s">
        <v>143</v>
      </c>
      <c r="E259" s="33"/>
      <c r="F259" s="153" t="s">
        <v>345</v>
      </c>
      <c r="G259" s="33"/>
      <c r="H259" s="33"/>
      <c r="I259" s="154"/>
      <c r="J259" s="33"/>
      <c r="K259" s="33"/>
      <c r="M259" s="34"/>
      <c r="N259" s="155"/>
      <c r="O259" s="156"/>
      <c r="P259" s="54"/>
      <c r="Q259" s="54"/>
      <c r="R259" s="54"/>
      <c r="S259" s="54"/>
      <c r="T259" s="54"/>
      <c r="U259" s="55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U259" s="18" t="s">
        <v>143</v>
      </c>
      <c r="AV259" s="18" t="s">
        <v>82</v>
      </c>
    </row>
    <row r="260" spans="1:66" s="13" customFormat="1">
      <c r="B260" s="157"/>
      <c r="D260" s="152" t="s">
        <v>145</v>
      </c>
      <c r="E260" s="158" t="s">
        <v>3</v>
      </c>
      <c r="F260" s="159" t="s">
        <v>168</v>
      </c>
      <c r="H260" s="158" t="s">
        <v>3</v>
      </c>
      <c r="I260" s="160"/>
      <c r="M260" s="157"/>
      <c r="N260" s="161"/>
      <c r="O260" s="162"/>
      <c r="P260" s="162"/>
      <c r="Q260" s="162"/>
      <c r="R260" s="162"/>
      <c r="S260" s="162"/>
      <c r="T260" s="162"/>
      <c r="U260" s="163"/>
      <c r="AU260" s="158" t="s">
        <v>145</v>
      </c>
      <c r="AV260" s="158" t="s">
        <v>82</v>
      </c>
      <c r="AW260" s="13" t="s">
        <v>80</v>
      </c>
      <c r="AX260" s="13" t="s">
        <v>34</v>
      </c>
      <c r="AY260" s="13" t="s">
        <v>72</v>
      </c>
      <c r="AZ260" s="158" t="s">
        <v>134</v>
      </c>
    </row>
    <row r="261" spans="1:66" s="14" customFormat="1">
      <c r="B261" s="164"/>
      <c r="D261" s="152" t="s">
        <v>145</v>
      </c>
      <c r="E261" s="165" t="s">
        <v>3</v>
      </c>
      <c r="F261" s="166" t="s">
        <v>175</v>
      </c>
      <c r="H261" s="167">
        <v>104</v>
      </c>
      <c r="I261" s="168"/>
      <c r="M261" s="164"/>
      <c r="N261" s="169"/>
      <c r="O261" s="170"/>
      <c r="P261" s="170"/>
      <c r="Q261" s="170"/>
      <c r="R261" s="170"/>
      <c r="S261" s="170"/>
      <c r="T261" s="170"/>
      <c r="U261" s="171"/>
      <c r="AU261" s="165" t="s">
        <v>145</v>
      </c>
      <c r="AV261" s="165" t="s">
        <v>82</v>
      </c>
      <c r="AW261" s="14" t="s">
        <v>82</v>
      </c>
      <c r="AX261" s="14" t="s">
        <v>34</v>
      </c>
      <c r="AY261" s="14" t="s">
        <v>80</v>
      </c>
      <c r="AZ261" s="165" t="s">
        <v>134</v>
      </c>
    </row>
    <row r="262" spans="1:66" s="2" customFormat="1" ht="14.45" customHeight="1">
      <c r="A262" s="33"/>
      <c r="B262" s="138"/>
      <c r="C262" s="139" t="s">
        <v>346</v>
      </c>
      <c r="D262" s="139" t="s">
        <v>136</v>
      </c>
      <c r="E262" s="140" t="s">
        <v>347</v>
      </c>
      <c r="F262" s="141" t="s">
        <v>348</v>
      </c>
      <c r="G262" s="142" t="s">
        <v>172</v>
      </c>
      <c r="H262" s="143">
        <v>67</v>
      </c>
      <c r="I262" s="144"/>
      <c r="J262" s="145">
        <f>ROUND(I262*H262,2)</f>
        <v>0</v>
      </c>
      <c r="K262" s="141" t="s">
        <v>140</v>
      </c>
      <c r="L262" s="282" t="s">
        <v>1408</v>
      </c>
      <c r="M262" s="34"/>
      <c r="N262" s="146" t="s">
        <v>3</v>
      </c>
      <c r="O262" s="147" t="s">
        <v>43</v>
      </c>
      <c r="P262" s="54"/>
      <c r="Q262" s="148">
        <f>P262*H262</f>
        <v>0</v>
      </c>
      <c r="R262" s="148">
        <v>0</v>
      </c>
      <c r="S262" s="148">
        <f>R262*H262</f>
        <v>0</v>
      </c>
      <c r="T262" s="148">
        <v>0</v>
      </c>
      <c r="U262" s="149">
        <f>T262*H262</f>
        <v>0</v>
      </c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S262" s="150" t="s">
        <v>141</v>
      </c>
      <c r="AU262" s="150" t="s">
        <v>136</v>
      </c>
      <c r="AV262" s="150" t="s">
        <v>82</v>
      </c>
      <c r="AZ262" s="18" t="s">
        <v>134</v>
      </c>
      <c r="BF262" s="151">
        <f>IF(O262="základní",J262,0)</f>
        <v>0</v>
      </c>
      <c r="BG262" s="151">
        <f>IF(O262="snížená",J262,0)</f>
        <v>0</v>
      </c>
      <c r="BH262" s="151">
        <f>IF(O262="zákl. přenesená",J262,0)</f>
        <v>0</v>
      </c>
      <c r="BI262" s="151">
        <f>IF(O262="sníž. přenesená",J262,0)</f>
        <v>0</v>
      </c>
      <c r="BJ262" s="151">
        <f>IF(O262="nulová",J262,0)</f>
        <v>0</v>
      </c>
      <c r="BK262" s="18" t="s">
        <v>80</v>
      </c>
      <c r="BL262" s="151">
        <f>ROUND(I262*H262,2)</f>
        <v>0</v>
      </c>
      <c r="BM262" s="18" t="s">
        <v>141</v>
      </c>
      <c r="BN262" s="150" t="s">
        <v>349</v>
      </c>
    </row>
    <row r="263" spans="1:66" s="2" customFormat="1" ht="19.5">
      <c r="A263" s="33"/>
      <c r="B263" s="34"/>
      <c r="C263" s="33"/>
      <c r="D263" s="152" t="s">
        <v>143</v>
      </c>
      <c r="E263" s="33"/>
      <c r="F263" s="153" t="s">
        <v>350</v>
      </c>
      <c r="G263" s="33"/>
      <c r="H263" s="33"/>
      <c r="I263" s="154"/>
      <c r="J263" s="33"/>
      <c r="K263" s="33"/>
      <c r="M263" s="34"/>
      <c r="N263" s="155"/>
      <c r="O263" s="156"/>
      <c r="P263" s="54"/>
      <c r="Q263" s="54"/>
      <c r="R263" s="54"/>
      <c r="S263" s="54"/>
      <c r="T263" s="54"/>
      <c r="U263" s="55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U263" s="18" t="s">
        <v>143</v>
      </c>
      <c r="AV263" s="18" t="s">
        <v>82</v>
      </c>
    </row>
    <row r="264" spans="1:66" s="13" customFormat="1">
      <c r="B264" s="157"/>
      <c r="D264" s="152" t="s">
        <v>145</v>
      </c>
      <c r="E264" s="158" t="s">
        <v>3</v>
      </c>
      <c r="F264" s="159" t="s">
        <v>168</v>
      </c>
      <c r="H264" s="158" t="s">
        <v>3</v>
      </c>
      <c r="I264" s="160"/>
      <c r="M264" s="157"/>
      <c r="N264" s="161"/>
      <c r="O264" s="162"/>
      <c r="P264" s="162"/>
      <c r="Q264" s="162"/>
      <c r="R264" s="162"/>
      <c r="S264" s="162"/>
      <c r="T264" s="162"/>
      <c r="U264" s="163"/>
      <c r="AU264" s="158" t="s">
        <v>145</v>
      </c>
      <c r="AV264" s="158" t="s">
        <v>82</v>
      </c>
      <c r="AW264" s="13" t="s">
        <v>80</v>
      </c>
      <c r="AX264" s="13" t="s">
        <v>34</v>
      </c>
      <c r="AY264" s="13" t="s">
        <v>72</v>
      </c>
      <c r="AZ264" s="158" t="s">
        <v>134</v>
      </c>
    </row>
    <row r="265" spans="1:66" s="14" customFormat="1">
      <c r="B265" s="164"/>
      <c r="D265" s="152" t="s">
        <v>145</v>
      </c>
      <c r="E265" s="165" t="s">
        <v>3</v>
      </c>
      <c r="F265" s="166" t="s">
        <v>182</v>
      </c>
      <c r="H265" s="167">
        <v>67</v>
      </c>
      <c r="I265" s="168"/>
      <c r="M265" s="164"/>
      <c r="N265" s="169"/>
      <c r="O265" s="170"/>
      <c r="P265" s="170"/>
      <c r="Q265" s="170"/>
      <c r="R265" s="170"/>
      <c r="S265" s="170"/>
      <c r="T265" s="170"/>
      <c r="U265" s="171"/>
      <c r="AU265" s="165" t="s">
        <v>145</v>
      </c>
      <c r="AV265" s="165" t="s">
        <v>82</v>
      </c>
      <c r="AW265" s="14" t="s">
        <v>82</v>
      </c>
      <c r="AX265" s="14" t="s">
        <v>34</v>
      </c>
      <c r="AY265" s="14" t="s">
        <v>80</v>
      </c>
      <c r="AZ265" s="165" t="s">
        <v>134</v>
      </c>
    </row>
    <row r="266" spans="1:66" s="2" customFormat="1" ht="14.45" customHeight="1">
      <c r="A266" s="33"/>
      <c r="B266" s="138"/>
      <c r="C266" s="139" t="s">
        <v>351</v>
      </c>
      <c r="D266" s="139" t="s">
        <v>136</v>
      </c>
      <c r="E266" s="140" t="s">
        <v>352</v>
      </c>
      <c r="F266" s="141" t="s">
        <v>353</v>
      </c>
      <c r="G266" s="142" t="s">
        <v>172</v>
      </c>
      <c r="H266" s="143">
        <v>31</v>
      </c>
      <c r="I266" s="144"/>
      <c r="J266" s="145">
        <f>ROUND(I266*H266,2)</f>
        <v>0</v>
      </c>
      <c r="K266" s="141" t="s">
        <v>140</v>
      </c>
      <c r="L266" s="282" t="s">
        <v>1408</v>
      </c>
      <c r="M266" s="34"/>
      <c r="N266" s="146" t="s">
        <v>3</v>
      </c>
      <c r="O266" s="147" t="s">
        <v>43</v>
      </c>
      <c r="P266" s="54"/>
      <c r="Q266" s="148">
        <f>P266*H266</f>
        <v>0</v>
      </c>
      <c r="R266" s="148">
        <v>0</v>
      </c>
      <c r="S266" s="148">
        <f>R266*H266</f>
        <v>0</v>
      </c>
      <c r="T266" s="148">
        <v>0</v>
      </c>
      <c r="U266" s="149">
        <f>T266*H266</f>
        <v>0</v>
      </c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S266" s="150" t="s">
        <v>141</v>
      </c>
      <c r="AU266" s="150" t="s">
        <v>136</v>
      </c>
      <c r="AV266" s="150" t="s">
        <v>82</v>
      </c>
      <c r="AZ266" s="18" t="s">
        <v>134</v>
      </c>
      <c r="BF266" s="151">
        <f>IF(O266="základní",J266,0)</f>
        <v>0</v>
      </c>
      <c r="BG266" s="151">
        <f>IF(O266="snížená",J266,0)</f>
        <v>0</v>
      </c>
      <c r="BH266" s="151">
        <f>IF(O266="zákl. přenesená",J266,0)</f>
        <v>0</v>
      </c>
      <c r="BI266" s="151">
        <f>IF(O266="sníž. přenesená",J266,0)</f>
        <v>0</v>
      </c>
      <c r="BJ266" s="151">
        <f>IF(O266="nulová",J266,0)</f>
        <v>0</v>
      </c>
      <c r="BK266" s="18" t="s">
        <v>80</v>
      </c>
      <c r="BL266" s="151">
        <f>ROUND(I266*H266,2)</f>
        <v>0</v>
      </c>
      <c r="BM266" s="18" t="s">
        <v>141</v>
      </c>
      <c r="BN266" s="150" t="s">
        <v>354</v>
      </c>
    </row>
    <row r="267" spans="1:66" s="2" customFormat="1" ht="19.5">
      <c r="A267" s="33"/>
      <c r="B267" s="34"/>
      <c r="C267" s="33"/>
      <c r="D267" s="152" t="s">
        <v>143</v>
      </c>
      <c r="E267" s="33"/>
      <c r="F267" s="153" t="s">
        <v>355</v>
      </c>
      <c r="G267" s="33"/>
      <c r="H267" s="33"/>
      <c r="I267" s="154"/>
      <c r="J267" s="33"/>
      <c r="K267" s="33"/>
      <c r="M267" s="34"/>
      <c r="N267" s="155"/>
      <c r="O267" s="156"/>
      <c r="P267" s="54"/>
      <c r="Q267" s="54"/>
      <c r="R267" s="54"/>
      <c r="S267" s="54"/>
      <c r="T267" s="54"/>
      <c r="U267" s="55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U267" s="18" t="s">
        <v>143</v>
      </c>
      <c r="AV267" s="18" t="s">
        <v>82</v>
      </c>
    </row>
    <row r="268" spans="1:66" s="13" customFormat="1">
      <c r="B268" s="157"/>
      <c r="D268" s="152" t="s">
        <v>145</v>
      </c>
      <c r="E268" s="158" t="s">
        <v>3</v>
      </c>
      <c r="F268" s="159" t="s">
        <v>168</v>
      </c>
      <c r="H268" s="158" t="s">
        <v>3</v>
      </c>
      <c r="I268" s="160"/>
      <c r="M268" s="157"/>
      <c r="N268" s="161"/>
      <c r="O268" s="162"/>
      <c r="P268" s="162"/>
      <c r="Q268" s="162"/>
      <c r="R268" s="162"/>
      <c r="S268" s="162"/>
      <c r="T268" s="162"/>
      <c r="U268" s="163"/>
      <c r="AU268" s="158" t="s">
        <v>145</v>
      </c>
      <c r="AV268" s="158" t="s">
        <v>82</v>
      </c>
      <c r="AW268" s="13" t="s">
        <v>80</v>
      </c>
      <c r="AX268" s="13" t="s">
        <v>34</v>
      </c>
      <c r="AY268" s="13" t="s">
        <v>72</v>
      </c>
      <c r="AZ268" s="158" t="s">
        <v>134</v>
      </c>
    </row>
    <row r="269" spans="1:66" s="14" customFormat="1">
      <c r="B269" s="164"/>
      <c r="D269" s="152" t="s">
        <v>145</v>
      </c>
      <c r="E269" s="165" t="s">
        <v>3</v>
      </c>
      <c r="F269" s="166" t="s">
        <v>188</v>
      </c>
      <c r="H269" s="167">
        <v>31</v>
      </c>
      <c r="I269" s="168"/>
      <c r="M269" s="164"/>
      <c r="N269" s="169"/>
      <c r="O269" s="170"/>
      <c r="P269" s="170"/>
      <c r="Q269" s="170"/>
      <c r="R269" s="170"/>
      <c r="S269" s="170"/>
      <c r="T269" s="170"/>
      <c r="U269" s="171"/>
      <c r="AU269" s="165" t="s">
        <v>145</v>
      </c>
      <c r="AV269" s="165" t="s">
        <v>82</v>
      </c>
      <c r="AW269" s="14" t="s">
        <v>82</v>
      </c>
      <c r="AX269" s="14" t="s">
        <v>34</v>
      </c>
      <c r="AY269" s="14" t="s">
        <v>80</v>
      </c>
      <c r="AZ269" s="165" t="s">
        <v>134</v>
      </c>
    </row>
    <row r="270" spans="1:66" s="2" customFormat="1" ht="14.45" customHeight="1">
      <c r="A270" s="33"/>
      <c r="B270" s="138"/>
      <c r="C270" s="139" t="s">
        <v>356</v>
      </c>
      <c r="D270" s="139" t="s">
        <v>136</v>
      </c>
      <c r="E270" s="140" t="s">
        <v>357</v>
      </c>
      <c r="F270" s="141" t="s">
        <v>358</v>
      </c>
      <c r="G270" s="142" t="s">
        <v>172</v>
      </c>
      <c r="H270" s="143">
        <v>2</v>
      </c>
      <c r="I270" s="144"/>
      <c r="J270" s="145">
        <f>ROUND(I270*H270,2)</f>
        <v>0</v>
      </c>
      <c r="K270" s="141" t="s">
        <v>140</v>
      </c>
      <c r="L270" s="282" t="s">
        <v>1408</v>
      </c>
      <c r="M270" s="34"/>
      <c r="N270" s="146" t="s">
        <v>3</v>
      </c>
      <c r="O270" s="147" t="s">
        <v>43</v>
      </c>
      <c r="P270" s="54"/>
      <c r="Q270" s="148">
        <f>P270*H270</f>
        <v>0</v>
      </c>
      <c r="R270" s="148">
        <v>0</v>
      </c>
      <c r="S270" s="148">
        <f>R270*H270</f>
        <v>0</v>
      </c>
      <c r="T270" s="148">
        <v>0</v>
      </c>
      <c r="U270" s="149">
        <f>T270*H270</f>
        <v>0</v>
      </c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S270" s="150" t="s">
        <v>141</v>
      </c>
      <c r="AU270" s="150" t="s">
        <v>136</v>
      </c>
      <c r="AV270" s="150" t="s">
        <v>82</v>
      </c>
      <c r="AZ270" s="18" t="s">
        <v>134</v>
      </c>
      <c r="BF270" s="151">
        <f>IF(O270="základní",J270,0)</f>
        <v>0</v>
      </c>
      <c r="BG270" s="151">
        <f>IF(O270="snížená",J270,0)</f>
        <v>0</v>
      </c>
      <c r="BH270" s="151">
        <f>IF(O270="zákl. přenesená",J270,0)</f>
        <v>0</v>
      </c>
      <c r="BI270" s="151">
        <f>IF(O270="sníž. přenesená",J270,0)</f>
        <v>0</v>
      </c>
      <c r="BJ270" s="151">
        <f>IF(O270="nulová",J270,0)</f>
        <v>0</v>
      </c>
      <c r="BK270" s="18" t="s">
        <v>80</v>
      </c>
      <c r="BL270" s="151">
        <f>ROUND(I270*H270,2)</f>
        <v>0</v>
      </c>
      <c r="BM270" s="18" t="s">
        <v>141</v>
      </c>
      <c r="BN270" s="150" t="s">
        <v>359</v>
      </c>
    </row>
    <row r="271" spans="1:66" s="2" customFormat="1" ht="19.5">
      <c r="A271" s="33"/>
      <c r="B271" s="34"/>
      <c r="C271" s="33"/>
      <c r="D271" s="152" t="s">
        <v>143</v>
      </c>
      <c r="E271" s="33"/>
      <c r="F271" s="153" t="s">
        <v>360</v>
      </c>
      <c r="G271" s="33"/>
      <c r="H271" s="33"/>
      <c r="I271" s="154"/>
      <c r="J271" s="33"/>
      <c r="K271" s="33"/>
      <c r="M271" s="34"/>
      <c r="N271" s="155"/>
      <c r="O271" s="156"/>
      <c r="P271" s="54"/>
      <c r="Q271" s="54"/>
      <c r="R271" s="54"/>
      <c r="S271" s="54"/>
      <c r="T271" s="54"/>
      <c r="U271" s="55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U271" s="18" t="s">
        <v>143</v>
      </c>
      <c r="AV271" s="18" t="s">
        <v>82</v>
      </c>
    </row>
    <row r="272" spans="1:66" s="13" customFormat="1">
      <c r="B272" s="157"/>
      <c r="D272" s="152" t="s">
        <v>145</v>
      </c>
      <c r="E272" s="158" t="s">
        <v>3</v>
      </c>
      <c r="F272" s="159" t="s">
        <v>168</v>
      </c>
      <c r="H272" s="158" t="s">
        <v>3</v>
      </c>
      <c r="I272" s="160"/>
      <c r="M272" s="157"/>
      <c r="N272" s="161"/>
      <c r="O272" s="162"/>
      <c r="P272" s="162"/>
      <c r="Q272" s="162"/>
      <c r="R272" s="162"/>
      <c r="S272" s="162"/>
      <c r="T272" s="162"/>
      <c r="U272" s="163"/>
      <c r="AU272" s="158" t="s">
        <v>145</v>
      </c>
      <c r="AV272" s="158" t="s">
        <v>82</v>
      </c>
      <c r="AW272" s="13" t="s">
        <v>80</v>
      </c>
      <c r="AX272" s="13" t="s">
        <v>34</v>
      </c>
      <c r="AY272" s="13" t="s">
        <v>72</v>
      </c>
      <c r="AZ272" s="158" t="s">
        <v>134</v>
      </c>
    </row>
    <row r="273" spans="1:66" s="14" customFormat="1">
      <c r="B273" s="164"/>
      <c r="D273" s="152" t="s">
        <v>145</v>
      </c>
      <c r="E273" s="165" t="s">
        <v>3</v>
      </c>
      <c r="F273" s="166" t="s">
        <v>194</v>
      </c>
      <c r="H273" s="167">
        <v>2</v>
      </c>
      <c r="I273" s="168"/>
      <c r="M273" s="164"/>
      <c r="N273" s="169"/>
      <c r="O273" s="170"/>
      <c r="P273" s="170"/>
      <c r="Q273" s="170"/>
      <c r="R273" s="170"/>
      <c r="S273" s="170"/>
      <c r="T273" s="170"/>
      <c r="U273" s="171"/>
      <c r="AU273" s="165" t="s">
        <v>145</v>
      </c>
      <c r="AV273" s="165" t="s">
        <v>82</v>
      </c>
      <c r="AW273" s="14" t="s">
        <v>82</v>
      </c>
      <c r="AX273" s="14" t="s">
        <v>34</v>
      </c>
      <c r="AY273" s="14" t="s">
        <v>80</v>
      </c>
      <c r="AZ273" s="165" t="s">
        <v>134</v>
      </c>
    </row>
    <row r="274" spans="1:66" s="2" customFormat="1" ht="14.45" customHeight="1">
      <c r="A274" s="33"/>
      <c r="B274" s="138"/>
      <c r="C274" s="139" t="s">
        <v>361</v>
      </c>
      <c r="D274" s="139" t="s">
        <v>136</v>
      </c>
      <c r="E274" s="140" t="s">
        <v>362</v>
      </c>
      <c r="F274" s="141" t="s">
        <v>363</v>
      </c>
      <c r="G274" s="142" t="s">
        <v>172</v>
      </c>
      <c r="H274" s="143">
        <v>208</v>
      </c>
      <c r="I274" s="144"/>
      <c r="J274" s="145">
        <f>ROUND(I274*H274,2)</f>
        <v>0</v>
      </c>
      <c r="K274" s="141" t="s">
        <v>140</v>
      </c>
      <c r="L274" s="282" t="s">
        <v>1408</v>
      </c>
      <c r="M274" s="34"/>
      <c r="N274" s="146" t="s">
        <v>3</v>
      </c>
      <c r="O274" s="147" t="s">
        <v>43</v>
      </c>
      <c r="P274" s="54"/>
      <c r="Q274" s="148">
        <f>P274*H274</f>
        <v>0</v>
      </c>
      <c r="R274" s="148">
        <v>0</v>
      </c>
      <c r="S274" s="148">
        <f>R274*H274</f>
        <v>0</v>
      </c>
      <c r="T274" s="148">
        <v>0</v>
      </c>
      <c r="U274" s="149">
        <f>T274*H274</f>
        <v>0</v>
      </c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S274" s="150" t="s">
        <v>141</v>
      </c>
      <c r="AU274" s="150" t="s">
        <v>136</v>
      </c>
      <c r="AV274" s="150" t="s">
        <v>82</v>
      </c>
      <c r="AZ274" s="18" t="s">
        <v>134</v>
      </c>
      <c r="BF274" s="151">
        <f>IF(O274="základní",J274,0)</f>
        <v>0</v>
      </c>
      <c r="BG274" s="151">
        <f>IF(O274="snížená",J274,0)</f>
        <v>0</v>
      </c>
      <c r="BH274" s="151">
        <f>IF(O274="zákl. přenesená",J274,0)</f>
        <v>0</v>
      </c>
      <c r="BI274" s="151">
        <f>IF(O274="sníž. přenesená",J274,0)</f>
        <v>0</v>
      </c>
      <c r="BJ274" s="151">
        <f>IF(O274="nulová",J274,0)</f>
        <v>0</v>
      </c>
      <c r="BK274" s="18" t="s">
        <v>80</v>
      </c>
      <c r="BL274" s="151">
        <f>ROUND(I274*H274,2)</f>
        <v>0</v>
      </c>
      <c r="BM274" s="18" t="s">
        <v>141</v>
      </c>
      <c r="BN274" s="150" t="s">
        <v>364</v>
      </c>
    </row>
    <row r="275" spans="1:66" s="2" customFormat="1" ht="19.5">
      <c r="A275" s="33"/>
      <c r="B275" s="34"/>
      <c r="C275" s="33"/>
      <c r="D275" s="152" t="s">
        <v>143</v>
      </c>
      <c r="E275" s="33"/>
      <c r="F275" s="153" t="s">
        <v>365</v>
      </c>
      <c r="G275" s="33"/>
      <c r="H275" s="33"/>
      <c r="I275" s="154"/>
      <c r="J275" s="33"/>
      <c r="K275" s="33"/>
      <c r="M275" s="34"/>
      <c r="N275" s="155"/>
      <c r="O275" s="156"/>
      <c r="P275" s="54"/>
      <c r="Q275" s="54"/>
      <c r="R275" s="54"/>
      <c r="S275" s="54"/>
      <c r="T275" s="54"/>
      <c r="U275" s="55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U275" s="18" t="s">
        <v>143</v>
      </c>
      <c r="AV275" s="18" t="s">
        <v>82</v>
      </c>
    </row>
    <row r="276" spans="1:66" s="13" customFormat="1">
      <c r="B276" s="157"/>
      <c r="D276" s="152" t="s">
        <v>145</v>
      </c>
      <c r="E276" s="158" t="s">
        <v>3</v>
      </c>
      <c r="F276" s="159" t="s">
        <v>168</v>
      </c>
      <c r="H276" s="158" t="s">
        <v>3</v>
      </c>
      <c r="I276" s="160"/>
      <c r="M276" s="157"/>
      <c r="N276" s="161"/>
      <c r="O276" s="162"/>
      <c r="P276" s="162"/>
      <c r="Q276" s="162"/>
      <c r="R276" s="162"/>
      <c r="S276" s="162"/>
      <c r="T276" s="162"/>
      <c r="U276" s="163"/>
      <c r="AU276" s="158" t="s">
        <v>145</v>
      </c>
      <c r="AV276" s="158" t="s">
        <v>82</v>
      </c>
      <c r="AW276" s="13" t="s">
        <v>80</v>
      </c>
      <c r="AX276" s="13" t="s">
        <v>34</v>
      </c>
      <c r="AY276" s="13" t="s">
        <v>72</v>
      </c>
      <c r="AZ276" s="158" t="s">
        <v>134</v>
      </c>
    </row>
    <row r="277" spans="1:66" s="14" customFormat="1">
      <c r="B277" s="164"/>
      <c r="D277" s="152" t="s">
        <v>145</v>
      </c>
      <c r="E277" s="165" t="s">
        <v>3</v>
      </c>
      <c r="F277" s="166" t="s">
        <v>366</v>
      </c>
      <c r="H277" s="167">
        <v>208</v>
      </c>
      <c r="I277" s="168"/>
      <c r="M277" s="164"/>
      <c r="N277" s="169"/>
      <c r="O277" s="170"/>
      <c r="P277" s="170"/>
      <c r="Q277" s="170"/>
      <c r="R277" s="170"/>
      <c r="S277" s="170"/>
      <c r="T277" s="170"/>
      <c r="U277" s="171"/>
      <c r="AU277" s="165" t="s">
        <v>145</v>
      </c>
      <c r="AV277" s="165" t="s">
        <v>82</v>
      </c>
      <c r="AW277" s="14" t="s">
        <v>82</v>
      </c>
      <c r="AX277" s="14" t="s">
        <v>34</v>
      </c>
      <c r="AY277" s="14" t="s">
        <v>80</v>
      </c>
      <c r="AZ277" s="165" t="s">
        <v>134</v>
      </c>
    </row>
    <row r="278" spans="1:66" s="2" customFormat="1" ht="14.45" customHeight="1">
      <c r="A278" s="33"/>
      <c r="B278" s="138"/>
      <c r="C278" s="139" t="s">
        <v>367</v>
      </c>
      <c r="D278" s="139" t="s">
        <v>136</v>
      </c>
      <c r="E278" s="140" t="s">
        <v>368</v>
      </c>
      <c r="F278" s="141" t="s">
        <v>369</v>
      </c>
      <c r="G278" s="142" t="s">
        <v>172</v>
      </c>
      <c r="H278" s="143">
        <v>134</v>
      </c>
      <c r="I278" s="144"/>
      <c r="J278" s="145">
        <f>ROUND(I278*H278,2)</f>
        <v>0</v>
      </c>
      <c r="K278" s="141" t="s">
        <v>140</v>
      </c>
      <c r="L278" s="282" t="s">
        <v>1408</v>
      </c>
      <c r="M278" s="34"/>
      <c r="N278" s="146" t="s">
        <v>3</v>
      </c>
      <c r="O278" s="147" t="s">
        <v>43</v>
      </c>
      <c r="P278" s="54"/>
      <c r="Q278" s="148">
        <f>P278*H278</f>
        <v>0</v>
      </c>
      <c r="R278" s="148">
        <v>0</v>
      </c>
      <c r="S278" s="148">
        <f>R278*H278</f>
        <v>0</v>
      </c>
      <c r="T278" s="148">
        <v>0</v>
      </c>
      <c r="U278" s="149">
        <f>T278*H278</f>
        <v>0</v>
      </c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S278" s="150" t="s">
        <v>141</v>
      </c>
      <c r="AU278" s="150" t="s">
        <v>136</v>
      </c>
      <c r="AV278" s="150" t="s">
        <v>82</v>
      </c>
      <c r="AZ278" s="18" t="s">
        <v>134</v>
      </c>
      <c r="BF278" s="151">
        <f>IF(O278="základní",J278,0)</f>
        <v>0</v>
      </c>
      <c r="BG278" s="151">
        <f>IF(O278="snížená",J278,0)</f>
        <v>0</v>
      </c>
      <c r="BH278" s="151">
        <f>IF(O278="zákl. přenesená",J278,0)</f>
        <v>0</v>
      </c>
      <c r="BI278" s="151">
        <f>IF(O278="sníž. přenesená",J278,0)</f>
        <v>0</v>
      </c>
      <c r="BJ278" s="151">
        <f>IF(O278="nulová",J278,0)</f>
        <v>0</v>
      </c>
      <c r="BK278" s="18" t="s">
        <v>80</v>
      </c>
      <c r="BL278" s="151">
        <f>ROUND(I278*H278,2)</f>
        <v>0</v>
      </c>
      <c r="BM278" s="18" t="s">
        <v>141</v>
      </c>
      <c r="BN278" s="150" t="s">
        <v>370</v>
      </c>
    </row>
    <row r="279" spans="1:66" s="2" customFormat="1" ht="19.5">
      <c r="A279" s="33"/>
      <c r="B279" s="34"/>
      <c r="C279" s="33"/>
      <c r="D279" s="152" t="s">
        <v>143</v>
      </c>
      <c r="E279" s="33"/>
      <c r="F279" s="153" t="s">
        <v>371</v>
      </c>
      <c r="G279" s="33"/>
      <c r="H279" s="33"/>
      <c r="I279" s="154"/>
      <c r="J279" s="33"/>
      <c r="K279" s="33"/>
      <c r="M279" s="34"/>
      <c r="N279" s="155"/>
      <c r="O279" s="156"/>
      <c r="P279" s="54"/>
      <c r="Q279" s="54"/>
      <c r="R279" s="54"/>
      <c r="S279" s="54"/>
      <c r="T279" s="54"/>
      <c r="U279" s="55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U279" s="18" t="s">
        <v>143</v>
      </c>
      <c r="AV279" s="18" t="s">
        <v>82</v>
      </c>
    </row>
    <row r="280" spans="1:66" s="13" customFormat="1">
      <c r="B280" s="157"/>
      <c r="D280" s="152" t="s">
        <v>145</v>
      </c>
      <c r="E280" s="158" t="s">
        <v>3</v>
      </c>
      <c r="F280" s="159" t="s">
        <v>168</v>
      </c>
      <c r="H280" s="158" t="s">
        <v>3</v>
      </c>
      <c r="I280" s="160"/>
      <c r="M280" s="157"/>
      <c r="N280" s="161"/>
      <c r="O280" s="162"/>
      <c r="P280" s="162"/>
      <c r="Q280" s="162"/>
      <c r="R280" s="162"/>
      <c r="S280" s="162"/>
      <c r="T280" s="162"/>
      <c r="U280" s="163"/>
      <c r="AU280" s="158" t="s">
        <v>145</v>
      </c>
      <c r="AV280" s="158" t="s">
        <v>82</v>
      </c>
      <c r="AW280" s="13" t="s">
        <v>80</v>
      </c>
      <c r="AX280" s="13" t="s">
        <v>34</v>
      </c>
      <c r="AY280" s="13" t="s">
        <v>72</v>
      </c>
      <c r="AZ280" s="158" t="s">
        <v>134</v>
      </c>
    </row>
    <row r="281" spans="1:66" s="14" customFormat="1">
      <c r="B281" s="164"/>
      <c r="D281" s="152" t="s">
        <v>145</v>
      </c>
      <c r="E281" s="165" t="s">
        <v>3</v>
      </c>
      <c r="F281" s="166" t="s">
        <v>372</v>
      </c>
      <c r="H281" s="167">
        <v>134</v>
      </c>
      <c r="I281" s="168"/>
      <c r="M281" s="164"/>
      <c r="N281" s="169"/>
      <c r="O281" s="170"/>
      <c r="P281" s="170"/>
      <c r="Q281" s="170"/>
      <c r="R281" s="170"/>
      <c r="S281" s="170"/>
      <c r="T281" s="170"/>
      <c r="U281" s="171"/>
      <c r="AU281" s="165" t="s">
        <v>145</v>
      </c>
      <c r="AV281" s="165" t="s">
        <v>82</v>
      </c>
      <c r="AW281" s="14" t="s">
        <v>82</v>
      </c>
      <c r="AX281" s="14" t="s">
        <v>34</v>
      </c>
      <c r="AY281" s="14" t="s">
        <v>80</v>
      </c>
      <c r="AZ281" s="165" t="s">
        <v>134</v>
      </c>
    </row>
    <row r="282" spans="1:66" s="2" customFormat="1" ht="14.45" customHeight="1">
      <c r="A282" s="33"/>
      <c r="B282" s="138"/>
      <c r="C282" s="139" t="s">
        <v>373</v>
      </c>
      <c r="D282" s="139" t="s">
        <v>136</v>
      </c>
      <c r="E282" s="140" t="s">
        <v>374</v>
      </c>
      <c r="F282" s="141" t="s">
        <v>375</v>
      </c>
      <c r="G282" s="142" t="s">
        <v>172</v>
      </c>
      <c r="H282" s="143">
        <v>62</v>
      </c>
      <c r="I282" s="144"/>
      <c r="J282" s="145">
        <f>ROUND(I282*H282,2)</f>
        <v>0</v>
      </c>
      <c r="K282" s="141" t="s">
        <v>140</v>
      </c>
      <c r="L282" s="282" t="s">
        <v>1408</v>
      </c>
      <c r="M282" s="34"/>
      <c r="N282" s="146" t="s">
        <v>3</v>
      </c>
      <c r="O282" s="147" t="s">
        <v>43</v>
      </c>
      <c r="P282" s="54"/>
      <c r="Q282" s="148">
        <f>P282*H282</f>
        <v>0</v>
      </c>
      <c r="R282" s="148">
        <v>0</v>
      </c>
      <c r="S282" s="148">
        <f>R282*H282</f>
        <v>0</v>
      </c>
      <c r="T282" s="148">
        <v>0</v>
      </c>
      <c r="U282" s="149">
        <f>T282*H282</f>
        <v>0</v>
      </c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S282" s="150" t="s">
        <v>141</v>
      </c>
      <c r="AU282" s="150" t="s">
        <v>136</v>
      </c>
      <c r="AV282" s="150" t="s">
        <v>82</v>
      </c>
      <c r="AZ282" s="18" t="s">
        <v>134</v>
      </c>
      <c r="BF282" s="151">
        <f>IF(O282="základní",J282,0)</f>
        <v>0</v>
      </c>
      <c r="BG282" s="151">
        <f>IF(O282="snížená",J282,0)</f>
        <v>0</v>
      </c>
      <c r="BH282" s="151">
        <f>IF(O282="zákl. přenesená",J282,0)</f>
        <v>0</v>
      </c>
      <c r="BI282" s="151">
        <f>IF(O282="sníž. přenesená",J282,0)</f>
        <v>0</v>
      </c>
      <c r="BJ282" s="151">
        <f>IF(O282="nulová",J282,0)</f>
        <v>0</v>
      </c>
      <c r="BK282" s="18" t="s">
        <v>80</v>
      </c>
      <c r="BL282" s="151">
        <f>ROUND(I282*H282,2)</f>
        <v>0</v>
      </c>
      <c r="BM282" s="18" t="s">
        <v>141</v>
      </c>
      <c r="BN282" s="150" t="s">
        <v>376</v>
      </c>
    </row>
    <row r="283" spans="1:66" s="2" customFormat="1" ht="19.5">
      <c r="A283" s="33"/>
      <c r="B283" s="34"/>
      <c r="C283" s="33"/>
      <c r="D283" s="152" t="s">
        <v>143</v>
      </c>
      <c r="E283" s="33"/>
      <c r="F283" s="153" t="s">
        <v>377</v>
      </c>
      <c r="G283" s="33"/>
      <c r="H283" s="33"/>
      <c r="I283" s="154"/>
      <c r="J283" s="33"/>
      <c r="K283" s="33"/>
      <c r="M283" s="34"/>
      <c r="N283" s="155"/>
      <c r="O283" s="156"/>
      <c r="P283" s="54"/>
      <c r="Q283" s="54"/>
      <c r="R283" s="54"/>
      <c r="S283" s="54"/>
      <c r="T283" s="54"/>
      <c r="U283" s="55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U283" s="18" t="s">
        <v>143</v>
      </c>
      <c r="AV283" s="18" t="s">
        <v>82</v>
      </c>
    </row>
    <row r="284" spans="1:66" s="13" customFormat="1">
      <c r="B284" s="157"/>
      <c r="D284" s="152" t="s">
        <v>145</v>
      </c>
      <c r="E284" s="158" t="s">
        <v>3</v>
      </c>
      <c r="F284" s="159" t="s">
        <v>168</v>
      </c>
      <c r="H284" s="158" t="s">
        <v>3</v>
      </c>
      <c r="I284" s="160"/>
      <c r="M284" s="157"/>
      <c r="N284" s="161"/>
      <c r="O284" s="162"/>
      <c r="P284" s="162"/>
      <c r="Q284" s="162"/>
      <c r="R284" s="162"/>
      <c r="S284" s="162"/>
      <c r="T284" s="162"/>
      <c r="U284" s="163"/>
      <c r="AU284" s="158" t="s">
        <v>145</v>
      </c>
      <c r="AV284" s="158" t="s">
        <v>82</v>
      </c>
      <c r="AW284" s="13" t="s">
        <v>80</v>
      </c>
      <c r="AX284" s="13" t="s">
        <v>34</v>
      </c>
      <c r="AY284" s="13" t="s">
        <v>72</v>
      </c>
      <c r="AZ284" s="158" t="s">
        <v>134</v>
      </c>
    </row>
    <row r="285" spans="1:66" s="14" customFormat="1">
      <c r="B285" s="164"/>
      <c r="D285" s="152" t="s">
        <v>145</v>
      </c>
      <c r="E285" s="165" t="s">
        <v>3</v>
      </c>
      <c r="F285" s="166" t="s">
        <v>378</v>
      </c>
      <c r="H285" s="167">
        <v>62</v>
      </c>
      <c r="I285" s="168"/>
      <c r="M285" s="164"/>
      <c r="N285" s="169"/>
      <c r="O285" s="170"/>
      <c r="P285" s="170"/>
      <c r="Q285" s="170"/>
      <c r="R285" s="170"/>
      <c r="S285" s="170"/>
      <c r="T285" s="170"/>
      <c r="U285" s="171"/>
      <c r="AU285" s="165" t="s">
        <v>145</v>
      </c>
      <c r="AV285" s="165" t="s">
        <v>82</v>
      </c>
      <c r="AW285" s="14" t="s">
        <v>82</v>
      </c>
      <c r="AX285" s="14" t="s">
        <v>34</v>
      </c>
      <c r="AY285" s="14" t="s">
        <v>80</v>
      </c>
      <c r="AZ285" s="165" t="s">
        <v>134</v>
      </c>
    </row>
    <row r="286" spans="1:66" s="2" customFormat="1" ht="14.45" customHeight="1">
      <c r="A286" s="33"/>
      <c r="B286" s="138"/>
      <c r="C286" s="139" t="s">
        <v>379</v>
      </c>
      <c r="D286" s="139" t="s">
        <v>136</v>
      </c>
      <c r="E286" s="140" t="s">
        <v>380</v>
      </c>
      <c r="F286" s="141" t="s">
        <v>381</v>
      </c>
      <c r="G286" s="142" t="s">
        <v>172</v>
      </c>
      <c r="H286" s="143">
        <v>4</v>
      </c>
      <c r="I286" s="144"/>
      <c r="J286" s="145">
        <f>ROUND(I286*H286,2)</f>
        <v>0</v>
      </c>
      <c r="K286" s="141" t="s">
        <v>140</v>
      </c>
      <c r="L286" s="282" t="s">
        <v>1408</v>
      </c>
      <c r="M286" s="34"/>
      <c r="N286" s="146" t="s">
        <v>3</v>
      </c>
      <c r="O286" s="147" t="s">
        <v>43</v>
      </c>
      <c r="P286" s="54"/>
      <c r="Q286" s="148">
        <f>P286*H286</f>
        <v>0</v>
      </c>
      <c r="R286" s="148">
        <v>0</v>
      </c>
      <c r="S286" s="148">
        <f>R286*H286</f>
        <v>0</v>
      </c>
      <c r="T286" s="148">
        <v>0</v>
      </c>
      <c r="U286" s="149">
        <f>T286*H286</f>
        <v>0</v>
      </c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S286" s="150" t="s">
        <v>141</v>
      </c>
      <c r="AU286" s="150" t="s">
        <v>136</v>
      </c>
      <c r="AV286" s="150" t="s">
        <v>82</v>
      </c>
      <c r="AZ286" s="18" t="s">
        <v>134</v>
      </c>
      <c r="BF286" s="151">
        <f>IF(O286="základní",J286,0)</f>
        <v>0</v>
      </c>
      <c r="BG286" s="151">
        <f>IF(O286="snížená",J286,0)</f>
        <v>0</v>
      </c>
      <c r="BH286" s="151">
        <f>IF(O286="zákl. přenesená",J286,0)</f>
        <v>0</v>
      </c>
      <c r="BI286" s="151">
        <f>IF(O286="sníž. přenesená",J286,0)</f>
        <v>0</v>
      </c>
      <c r="BJ286" s="151">
        <f>IF(O286="nulová",J286,0)</f>
        <v>0</v>
      </c>
      <c r="BK286" s="18" t="s">
        <v>80</v>
      </c>
      <c r="BL286" s="151">
        <f>ROUND(I286*H286,2)</f>
        <v>0</v>
      </c>
      <c r="BM286" s="18" t="s">
        <v>141</v>
      </c>
      <c r="BN286" s="150" t="s">
        <v>382</v>
      </c>
    </row>
    <row r="287" spans="1:66" s="2" customFormat="1" ht="19.5">
      <c r="A287" s="33"/>
      <c r="B287" s="34"/>
      <c r="C287" s="33"/>
      <c r="D287" s="152" t="s">
        <v>143</v>
      </c>
      <c r="E287" s="33"/>
      <c r="F287" s="153" t="s">
        <v>383</v>
      </c>
      <c r="G287" s="33"/>
      <c r="H287" s="33"/>
      <c r="I287" s="154"/>
      <c r="J287" s="33"/>
      <c r="K287" s="33"/>
      <c r="M287" s="34"/>
      <c r="N287" s="155"/>
      <c r="O287" s="156"/>
      <c r="P287" s="54"/>
      <c r="Q287" s="54"/>
      <c r="R287" s="54"/>
      <c r="S287" s="54"/>
      <c r="T287" s="54"/>
      <c r="U287" s="55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U287" s="18" t="s">
        <v>143</v>
      </c>
      <c r="AV287" s="18" t="s">
        <v>82</v>
      </c>
    </row>
    <row r="288" spans="1:66" s="13" customFormat="1">
      <c r="B288" s="157"/>
      <c r="D288" s="152" t="s">
        <v>145</v>
      </c>
      <c r="E288" s="158" t="s">
        <v>3</v>
      </c>
      <c r="F288" s="159" t="s">
        <v>168</v>
      </c>
      <c r="H288" s="158" t="s">
        <v>3</v>
      </c>
      <c r="I288" s="160"/>
      <c r="M288" s="157"/>
      <c r="N288" s="161"/>
      <c r="O288" s="162"/>
      <c r="P288" s="162"/>
      <c r="Q288" s="162"/>
      <c r="R288" s="162"/>
      <c r="S288" s="162"/>
      <c r="T288" s="162"/>
      <c r="U288" s="163"/>
      <c r="AU288" s="158" t="s">
        <v>145</v>
      </c>
      <c r="AV288" s="158" t="s">
        <v>82</v>
      </c>
      <c r="AW288" s="13" t="s">
        <v>80</v>
      </c>
      <c r="AX288" s="13" t="s">
        <v>34</v>
      </c>
      <c r="AY288" s="13" t="s">
        <v>72</v>
      </c>
      <c r="AZ288" s="158" t="s">
        <v>134</v>
      </c>
    </row>
    <row r="289" spans="1:66" s="14" customFormat="1">
      <c r="B289" s="164"/>
      <c r="D289" s="152" t="s">
        <v>145</v>
      </c>
      <c r="E289" s="165" t="s">
        <v>3</v>
      </c>
      <c r="F289" s="166" t="s">
        <v>384</v>
      </c>
      <c r="H289" s="167">
        <v>4</v>
      </c>
      <c r="I289" s="168"/>
      <c r="M289" s="164"/>
      <c r="N289" s="169"/>
      <c r="O289" s="170"/>
      <c r="P289" s="170"/>
      <c r="Q289" s="170"/>
      <c r="R289" s="170"/>
      <c r="S289" s="170"/>
      <c r="T289" s="170"/>
      <c r="U289" s="171"/>
      <c r="AU289" s="165" t="s">
        <v>145</v>
      </c>
      <c r="AV289" s="165" t="s">
        <v>82</v>
      </c>
      <c r="AW289" s="14" t="s">
        <v>82</v>
      </c>
      <c r="AX289" s="14" t="s">
        <v>34</v>
      </c>
      <c r="AY289" s="14" t="s">
        <v>80</v>
      </c>
      <c r="AZ289" s="165" t="s">
        <v>134</v>
      </c>
    </row>
    <row r="290" spans="1:66" s="2" customFormat="1" ht="14.45" customHeight="1">
      <c r="A290" s="33"/>
      <c r="B290" s="138"/>
      <c r="C290" s="139" t="s">
        <v>385</v>
      </c>
      <c r="D290" s="139" t="s">
        <v>136</v>
      </c>
      <c r="E290" s="140" t="s">
        <v>386</v>
      </c>
      <c r="F290" s="141" t="s">
        <v>387</v>
      </c>
      <c r="G290" s="142" t="s">
        <v>172</v>
      </c>
      <c r="H290" s="143">
        <v>208</v>
      </c>
      <c r="I290" s="144"/>
      <c r="J290" s="145">
        <f>ROUND(I290*H290,2)</f>
        <v>0</v>
      </c>
      <c r="K290" s="141" t="s">
        <v>140</v>
      </c>
      <c r="L290" s="282" t="s">
        <v>1408</v>
      </c>
      <c r="M290" s="34"/>
      <c r="N290" s="146" t="s">
        <v>3</v>
      </c>
      <c r="O290" s="147" t="s">
        <v>43</v>
      </c>
      <c r="P290" s="54"/>
      <c r="Q290" s="148">
        <f>P290*H290</f>
        <v>0</v>
      </c>
      <c r="R290" s="148">
        <v>0</v>
      </c>
      <c r="S290" s="148">
        <f>R290*H290</f>
        <v>0</v>
      </c>
      <c r="T290" s="148">
        <v>0</v>
      </c>
      <c r="U290" s="149">
        <f>T290*H290</f>
        <v>0</v>
      </c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S290" s="150" t="s">
        <v>141</v>
      </c>
      <c r="AU290" s="150" t="s">
        <v>136</v>
      </c>
      <c r="AV290" s="150" t="s">
        <v>82</v>
      </c>
      <c r="AZ290" s="18" t="s">
        <v>134</v>
      </c>
      <c r="BF290" s="151">
        <f>IF(O290="základní",J290,0)</f>
        <v>0</v>
      </c>
      <c r="BG290" s="151">
        <f>IF(O290="snížená",J290,0)</f>
        <v>0</v>
      </c>
      <c r="BH290" s="151">
        <f>IF(O290="zákl. přenesená",J290,0)</f>
        <v>0</v>
      </c>
      <c r="BI290" s="151">
        <f>IF(O290="sníž. přenesená",J290,0)</f>
        <v>0</v>
      </c>
      <c r="BJ290" s="151">
        <f>IF(O290="nulová",J290,0)</f>
        <v>0</v>
      </c>
      <c r="BK290" s="18" t="s">
        <v>80</v>
      </c>
      <c r="BL290" s="151">
        <f>ROUND(I290*H290,2)</f>
        <v>0</v>
      </c>
      <c r="BM290" s="18" t="s">
        <v>141</v>
      </c>
      <c r="BN290" s="150" t="s">
        <v>388</v>
      </c>
    </row>
    <row r="291" spans="1:66" s="2" customFormat="1" ht="19.5">
      <c r="A291" s="33"/>
      <c r="B291" s="34"/>
      <c r="C291" s="33"/>
      <c r="D291" s="152" t="s">
        <v>143</v>
      </c>
      <c r="E291" s="33"/>
      <c r="F291" s="153" t="s">
        <v>389</v>
      </c>
      <c r="G291" s="33"/>
      <c r="H291" s="33"/>
      <c r="I291" s="154"/>
      <c r="J291" s="33"/>
      <c r="K291" s="33"/>
      <c r="M291" s="34"/>
      <c r="N291" s="155"/>
      <c r="O291" s="156"/>
      <c r="P291" s="54"/>
      <c r="Q291" s="54"/>
      <c r="R291" s="54"/>
      <c r="S291" s="54"/>
      <c r="T291" s="54"/>
      <c r="U291" s="55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U291" s="18" t="s">
        <v>143</v>
      </c>
      <c r="AV291" s="18" t="s">
        <v>82</v>
      </c>
    </row>
    <row r="292" spans="1:66" s="13" customFormat="1">
      <c r="B292" s="157"/>
      <c r="D292" s="152" t="s">
        <v>145</v>
      </c>
      <c r="E292" s="158" t="s">
        <v>3</v>
      </c>
      <c r="F292" s="159" t="s">
        <v>168</v>
      </c>
      <c r="H292" s="158" t="s">
        <v>3</v>
      </c>
      <c r="I292" s="160"/>
      <c r="M292" s="157"/>
      <c r="N292" s="161"/>
      <c r="O292" s="162"/>
      <c r="P292" s="162"/>
      <c r="Q292" s="162"/>
      <c r="R292" s="162"/>
      <c r="S292" s="162"/>
      <c r="T292" s="162"/>
      <c r="U292" s="163"/>
      <c r="AU292" s="158" t="s">
        <v>145</v>
      </c>
      <c r="AV292" s="158" t="s">
        <v>82</v>
      </c>
      <c r="AW292" s="13" t="s">
        <v>80</v>
      </c>
      <c r="AX292" s="13" t="s">
        <v>34</v>
      </c>
      <c r="AY292" s="13" t="s">
        <v>72</v>
      </c>
      <c r="AZ292" s="158" t="s">
        <v>134</v>
      </c>
    </row>
    <row r="293" spans="1:66" s="14" customFormat="1">
      <c r="B293" s="164"/>
      <c r="D293" s="152" t="s">
        <v>145</v>
      </c>
      <c r="E293" s="165" t="s">
        <v>3</v>
      </c>
      <c r="F293" s="166" t="s">
        <v>366</v>
      </c>
      <c r="H293" s="167">
        <v>208</v>
      </c>
      <c r="I293" s="168"/>
      <c r="M293" s="164"/>
      <c r="N293" s="169"/>
      <c r="O293" s="170"/>
      <c r="P293" s="170"/>
      <c r="Q293" s="170"/>
      <c r="R293" s="170"/>
      <c r="S293" s="170"/>
      <c r="T293" s="170"/>
      <c r="U293" s="171"/>
      <c r="AU293" s="165" t="s">
        <v>145</v>
      </c>
      <c r="AV293" s="165" t="s">
        <v>82</v>
      </c>
      <c r="AW293" s="14" t="s">
        <v>82</v>
      </c>
      <c r="AX293" s="14" t="s">
        <v>34</v>
      </c>
      <c r="AY293" s="14" t="s">
        <v>80</v>
      </c>
      <c r="AZ293" s="165" t="s">
        <v>134</v>
      </c>
    </row>
    <row r="294" spans="1:66" s="2" customFormat="1" ht="14.45" customHeight="1">
      <c r="A294" s="33"/>
      <c r="B294" s="138"/>
      <c r="C294" s="139" t="s">
        <v>390</v>
      </c>
      <c r="D294" s="139" t="s">
        <v>136</v>
      </c>
      <c r="E294" s="140" t="s">
        <v>391</v>
      </c>
      <c r="F294" s="141" t="s">
        <v>392</v>
      </c>
      <c r="G294" s="142" t="s">
        <v>172</v>
      </c>
      <c r="H294" s="143">
        <v>134</v>
      </c>
      <c r="I294" s="144"/>
      <c r="J294" s="145">
        <f>ROUND(I294*H294,2)</f>
        <v>0</v>
      </c>
      <c r="K294" s="141" t="s">
        <v>140</v>
      </c>
      <c r="L294" s="282" t="s">
        <v>1408</v>
      </c>
      <c r="M294" s="34"/>
      <c r="N294" s="146" t="s">
        <v>3</v>
      </c>
      <c r="O294" s="147" t="s">
        <v>43</v>
      </c>
      <c r="P294" s="54"/>
      <c r="Q294" s="148">
        <f>P294*H294</f>
        <v>0</v>
      </c>
      <c r="R294" s="148">
        <v>0</v>
      </c>
      <c r="S294" s="148">
        <f>R294*H294</f>
        <v>0</v>
      </c>
      <c r="T294" s="148">
        <v>0</v>
      </c>
      <c r="U294" s="149">
        <f>T294*H294</f>
        <v>0</v>
      </c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S294" s="150" t="s">
        <v>141</v>
      </c>
      <c r="AU294" s="150" t="s">
        <v>136</v>
      </c>
      <c r="AV294" s="150" t="s">
        <v>82</v>
      </c>
      <c r="AZ294" s="18" t="s">
        <v>134</v>
      </c>
      <c r="BF294" s="151">
        <f>IF(O294="základní",J294,0)</f>
        <v>0</v>
      </c>
      <c r="BG294" s="151">
        <f>IF(O294="snížená",J294,0)</f>
        <v>0</v>
      </c>
      <c r="BH294" s="151">
        <f>IF(O294="zákl. přenesená",J294,0)</f>
        <v>0</v>
      </c>
      <c r="BI294" s="151">
        <f>IF(O294="sníž. přenesená",J294,0)</f>
        <v>0</v>
      </c>
      <c r="BJ294" s="151">
        <f>IF(O294="nulová",J294,0)</f>
        <v>0</v>
      </c>
      <c r="BK294" s="18" t="s">
        <v>80</v>
      </c>
      <c r="BL294" s="151">
        <f>ROUND(I294*H294,2)</f>
        <v>0</v>
      </c>
      <c r="BM294" s="18" t="s">
        <v>141</v>
      </c>
      <c r="BN294" s="150" t="s">
        <v>393</v>
      </c>
    </row>
    <row r="295" spans="1:66" s="2" customFormat="1" ht="19.5">
      <c r="A295" s="33"/>
      <c r="B295" s="34"/>
      <c r="C295" s="33"/>
      <c r="D295" s="152" t="s">
        <v>143</v>
      </c>
      <c r="E295" s="33"/>
      <c r="F295" s="153" t="s">
        <v>394</v>
      </c>
      <c r="G295" s="33"/>
      <c r="H295" s="33"/>
      <c r="I295" s="154"/>
      <c r="J295" s="33"/>
      <c r="K295" s="33"/>
      <c r="M295" s="34"/>
      <c r="N295" s="155"/>
      <c r="O295" s="156"/>
      <c r="P295" s="54"/>
      <c r="Q295" s="54"/>
      <c r="R295" s="54"/>
      <c r="S295" s="54"/>
      <c r="T295" s="54"/>
      <c r="U295" s="55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U295" s="18" t="s">
        <v>143</v>
      </c>
      <c r="AV295" s="18" t="s">
        <v>82</v>
      </c>
    </row>
    <row r="296" spans="1:66" s="13" customFormat="1">
      <c r="B296" s="157"/>
      <c r="D296" s="152" t="s">
        <v>145</v>
      </c>
      <c r="E296" s="158" t="s">
        <v>3</v>
      </c>
      <c r="F296" s="159" t="s">
        <v>168</v>
      </c>
      <c r="H296" s="158" t="s">
        <v>3</v>
      </c>
      <c r="I296" s="160"/>
      <c r="M296" s="157"/>
      <c r="N296" s="161"/>
      <c r="O296" s="162"/>
      <c r="P296" s="162"/>
      <c r="Q296" s="162"/>
      <c r="R296" s="162"/>
      <c r="S296" s="162"/>
      <c r="T296" s="162"/>
      <c r="U296" s="163"/>
      <c r="AU296" s="158" t="s">
        <v>145</v>
      </c>
      <c r="AV296" s="158" t="s">
        <v>82</v>
      </c>
      <c r="AW296" s="13" t="s">
        <v>80</v>
      </c>
      <c r="AX296" s="13" t="s">
        <v>34</v>
      </c>
      <c r="AY296" s="13" t="s">
        <v>72</v>
      </c>
      <c r="AZ296" s="158" t="s">
        <v>134</v>
      </c>
    </row>
    <row r="297" spans="1:66" s="14" customFormat="1">
      <c r="B297" s="164"/>
      <c r="D297" s="152" t="s">
        <v>145</v>
      </c>
      <c r="E297" s="165" t="s">
        <v>3</v>
      </c>
      <c r="F297" s="166" t="s">
        <v>372</v>
      </c>
      <c r="H297" s="167">
        <v>134</v>
      </c>
      <c r="I297" s="168"/>
      <c r="M297" s="164"/>
      <c r="N297" s="169"/>
      <c r="O297" s="170"/>
      <c r="P297" s="170"/>
      <c r="Q297" s="170"/>
      <c r="R297" s="170"/>
      <c r="S297" s="170"/>
      <c r="T297" s="170"/>
      <c r="U297" s="171"/>
      <c r="AU297" s="165" t="s">
        <v>145</v>
      </c>
      <c r="AV297" s="165" t="s">
        <v>82</v>
      </c>
      <c r="AW297" s="14" t="s">
        <v>82</v>
      </c>
      <c r="AX297" s="14" t="s">
        <v>34</v>
      </c>
      <c r="AY297" s="14" t="s">
        <v>80</v>
      </c>
      <c r="AZ297" s="165" t="s">
        <v>134</v>
      </c>
    </row>
    <row r="298" spans="1:66" s="2" customFormat="1" ht="14.45" customHeight="1">
      <c r="A298" s="33"/>
      <c r="B298" s="138"/>
      <c r="C298" s="139" t="s">
        <v>395</v>
      </c>
      <c r="D298" s="139" t="s">
        <v>136</v>
      </c>
      <c r="E298" s="140" t="s">
        <v>396</v>
      </c>
      <c r="F298" s="141" t="s">
        <v>397</v>
      </c>
      <c r="G298" s="142" t="s">
        <v>172</v>
      </c>
      <c r="H298" s="143">
        <v>62</v>
      </c>
      <c r="I298" s="144"/>
      <c r="J298" s="145">
        <f>ROUND(I298*H298,2)</f>
        <v>0</v>
      </c>
      <c r="K298" s="141" t="s">
        <v>140</v>
      </c>
      <c r="L298" s="282" t="s">
        <v>1408</v>
      </c>
      <c r="M298" s="34"/>
      <c r="N298" s="146" t="s">
        <v>3</v>
      </c>
      <c r="O298" s="147" t="s">
        <v>43</v>
      </c>
      <c r="P298" s="54"/>
      <c r="Q298" s="148">
        <f>P298*H298</f>
        <v>0</v>
      </c>
      <c r="R298" s="148">
        <v>0</v>
      </c>
      <c r="S298" s="148">
        <f>R298*H298</f>
        <v>0</v>
      </c>
      <c r="T298" s="148">
        <v>0</v>
      </c>
      <c r="U298" s="149">
        <f>T298*H298</f>
        <v>0</v>
      </c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S298" s="150" t="s">
        <v>141</v>
      </c>
      <c r="AU298" s="150" t="s">
        <v>136</v>
      </c>
      <c r="AV298" s="150" t="s">
        <v>82</v>
      </c>
      <c r="AZ298" s="18" t="s">
        <v>134</v>
      </c>
      <c r="BF298" s="151">
        <f>IF(O298="základní",J298,0)</f>
        <v>0</v>
      </c>
      <c r="BG298" s="151">
        <f>IF(O298="snížená",J298,0)</f>
        <v>0</v>
      </c>
      <c r="BH298" s="151">
        <f>IF(O298="zákl. přenesená",J298,0)</f>
        <v>0</v>
      </c>
      <c r="BI298" s="151">
        <f>IF(O298="sníž. přenesená",J298,0)</f>
        <v>0</v>
      </c>
      <c r="BJ298" s="151">
        <f>IF(O298="nulová",J298,0)</f>
        <v>0</v>
      </c>
      <c r="BK298" s="18" t="s">
        <v>80</v>
      </c>
      <c r="BL298" s="151">
        <f>ROUND(I298*H298,2)</f>
        <v>0</v>
      </c>
      <c r="BM298" s="18" t="s">
        <v>141</v>
      </c>
      <c r="BN298" s="150" t="s">
        <v>398</v>
      </c>
    </row>
    <row r="299" spans="1:66" s="2" customFormat="1" ht="19.5">
      <c r="A299" s="33"/>
      <c r="B299" s="34"/>
      <c r="C299" s="33"/>
      <c r="D299" s="152" t="s">
        <v>143</v>
      </c>
      <c r="E299" s="33"/>
      <c r="F299" s="153" t="s">
        <v>399</v>
      </c>
      <c r="G299" s="33"/>
      <c r="H299" s="33"/>
      <c r="I299" s="154"/>
      <c r="J299" s="33"/>
      <c r="K299" s="33"/>
      <c r="M299" s="34"/>
      <c r="N299" s="155"/>
      <c r="O299" s="156"/>
      <c r="P299" s="54"/>
      <c r="Q299" s="54"/>
      <c r="R299" s="54"/>
      <c r="S299" s="54"/>
      <c r="T299" s="54"/>
      <c r="U299" s="55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U299" s="18" t="s">
        <v>143</v>
      </c>
      <c r="AV299" s="18" t="s">
        <v>82</v>
      </c>
    </row>
    <row r="300" spans="1:66" s="13" customFormat="1">
      <c r="B300" s="157"/>
      <c r="D300" s="152" t="s">
        <v>145</v>
      </c>
      <c r="E300" s="158" t="s">
        <v>3</v>
      </c>
      <c r="F300" s="159" t="s">
        <v>168</v>
      </c>
      <c r="H300" s="158" t="s">
        <v>3</v>
      </c>
      <c r="I300" s="160"/>
      <c r="M300" s="157"/>
      <c r="N300" s="161"/>
      <c r="O300" s="162"/>
      <c r="P300" s="162"/>
      <c r="Q300" s="162"/>
      <c r="R300" s="162"/>
      <c r="S300" s="162"/>
      <c r="T300" s="162"/>
      <c r="U300" s="163"/>
      <c r="AU300" s="158" t="s">
        <v>145</v>
      </c>
      <c r="AV300" s="158" t="s">
        <v>82</v>
      </c>
      <c r="AW300" s="13" t="s">
        <v>80</v>
      </c>
      <c r="AX300" s="13" t="s">
        <v>34</v>
      </c>
      <c r="AY300" s="13" t="s">
        <v>72</v>
      </c>
      <c r="AZ300" s="158" t="s">
        <v>134</v>
      </c>
    </row>
    <row r="301" spans="1:66" s="14" customFormat="1">
      <c r="B301" s="164"/>
      <c r="D301" s="152" t="s">
        <v>145</v>
      </c>
      <c r="E301" s="165" t="s">
        <v>3</v>
      </c>
      <c r="F301" s="166" t="s">
        <v>378</v>
      </c>
      <c r="H301" s="167">
        <v>62</v>
      </c>
      <c r="I301" s="168"/>
      <c r="M301" s="164"/>
      <c r="N301" s="169"/>
      <c r="O301" s="170"/>
      <c r="P301" s="170"/>
      <c r="Q301" s="170"/>
      <c r="R301" s="170"/>
      <c r="S301" s="170"/>
      <c r="T301" s="170"/>
      <c r="U301" s="171"/>
      <c r="AU301" s="165" t="s">
        <v>145</v>
      </c>
      <c r="AV301" s="165" t="s">
        <v>82</v>
      </c>
      <c r="AW301" s="14" t="s">
        <v>82</v>
      </c>
      <c r="AX301" s="14" t="s">
        <v>34</v>
      </c>
      <c r="AY301" s="14" t="s">
        <v>80</v>
      </c>
      <c r="AZ301" s="165" t="s">
        <v>134</v>
      </c>
    </row>
    <row r="302" spans="1:66" s="2" customFormat="1" ht="14.45" customHeight="1">
      <c r="A302" s="33"/>
      <c r="B302" s="138"/>
      <c r="C302" s="139" t="s">
        <v>400</v>
      </c>
      <c r="D302" s="139" t="s">
        <v>136</v>
      </c>
      <c r="E302" s="140" t="s">
        <v>401</v>
      </c>
      <c r="F302" s="141" t="s">
        <v>402</v>
      </c>
      <c r="G302" s="142" t="s">
        <v>172</v>
      </c>
      <c r="H302" s="143">
        <v>4</v>
      </c>
      <c r="I302" s="144"/>
      <c r="J302" s="145">
        <f>ROUND(I302*H302,2)</f>
        <v>0</v>
      </c>
      <c r="K302" s="141" t="s">
        <v>140</v>
      </c>
      <c r="L302" s="282" t="s">
        <v>1408</v>
      </c>
      <c r="M302" s="34"/>
      <c r="N302" s="146" t="s">
        <v>3</v>
      </c>
      <c r="O302" s="147" t="s">
        <v>43</v>
      </c>
      <c r="P302" s="54"/>
      <c r="Q302" s="148">
        <f>P302*H302</f>
        <v>0</v>
      </c>
      <c r="R302" s="148">
        <v>0</v>
      </c>
      <c r="S302" s="148">
        <f>R302*H302</f>
        <v>0</v>
      </c>
      <c r="T302" s="148">
        <v>0</v>
      </c>
      <c r="U302" s="149">
        <f>T302*H302</f>
        <v>0</v>
      </c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S302" s="150" t="s">
        <v>141</v>
      </c>
      <c r="AU302" s="150" t="s">
        <v>136</v>
      </c>
      <c r="AV302" s="150" t="s">
        <v>82</v>
      </c>
      <c r="AZ302" s="18" t="s">
        <v>134</v>
      </c>
      <c r="BF302" s="151">
        <f>IF(O302="základní",J302,0)</f>
        <v>0</v>
      </c>
      <c r="BG302" s="151">
        <f>IF(O302="snížená",J302,0)</f>
        <v>0</v>
      </c>
      <c r="BH302" s="151">
        <f>IF(O302="zákl. přenesená",J302,0)</f>
        <v>0</v>
      </c>
      <c r="BI302" s="151">
        <f>IF(O302="sníž. přenesená",J302,0)</f>
        <v>0</v>
      </c>
      <c r="BJ302" s="151">
        <f>IF(O302="nulová",J302,0)</f>
        <v>0</v>
      </c>
      <c r="BK302" s="18" t="s">
        <v>80</v>
      </c>
      <c r="BL302" s="151">
        <f>ROUND(I302*H302,2)</f>
        <v>0</v>
      </c>
      <c r="BM302" s="18" t="s">
        <v>141</v>
      </c>
      <c r="BN302" s="150" t="s">
        <v>403</v>
      </c>
    </row>
    <row r="303" spans="1:66" s="2" customFormat="1" ht="19.5">
      <c r="A303" s="33"/>
      <c r="B303" s="34"/>
      <c r="C303" s="33"/>
      <c r="D303" s="152" t="s">
        <v>143</v>
      </c>
      <c r="E303" s="33"/>
      <c r="F303" s="153" t="s">
        <v>404</v>
      </c>
      <c r="G303" s="33"/>
      <c r="H303" s="33"/>
      <c r="I303" s="154"/>
      <c r="J303" s="33"/>
      <c r="K303" s="33"/>
      <c r="M303" s="34"/>
      <c r="N303" s="155"/>
      <c r="O303" s="156"/>
      <c r="P303" s="54"/>
      <c r="Q303" s="54"/>
      <c r="R303" s="54"/>
      <c r="S303" s="54"/>
      <c r="T303" s="54"/>
      <c r="U303" s="55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U303" s="18" t="s">
        <v>143</v>
      </c>
      <c r="AV303" s="18" t="s">
        <v>82</v>
      </c>
    </row>
    <row r="304" spans="1:66" s="13" customFormat="1">
      <c r="B304" s="157"/>
      <c r="D304" s="152" t="s">
        <v>145</v>
      </c>
      <c r="E304" s="158" t="s">
        <v>3</v>
      </c>
      <c r="F304" s="159" t="s">
        <v>168</v>
      </c>
      <c r="H304" s="158" t="s">
        <v>3</v>
      </c>
      <c r="I304" s="160"/>
      <c r="M304" s="157"/>
      <c r="N304" s="161"/>
      <c r="O304" s="162"/>
      <c r="P304" s="162"/>
      <c r="Q304" s="162"/>
      <c r="R304" s="162"/>
      <c r="S304" s="162"/>
      <c r="T304" s="162"/>
      <c r="U304" s="163"/>
      <c r="AU304" s="158" t="s">
        <v>145</v>
      </c>
      <c r="AV304" s="158" t="s">
        <v>82</v>
      </c>
      <c r="AW304" s="13" t="s">
        <v>80</v>
      </c>
      <c r="AX304" s="13" t="s">
        <v>34</v>
      </c>
      <c r="AY304" s="13" t="s">
        <v>72</v>
      </c>
      <c r="AZ304" s="158" t="s">
        <v>134</v>
      </c>
    </row>
    <row r="305" spans="1:66" s="14" customFormat="1">
      <c r="B305" s="164"/>
      <c r="D305" s="152" t="s">
        <v>145</v>
      </c>
      <c r="E305" s="165" t="s">
        <v>3</v>
      </c>
      <c r="F305" s="166" t="s">
        <v>384</v>
      </c>
      <c r="H305" s="167">
        <v>4</v>
      </c>
      <c r="I305" s="168"/>
      <c r="M305" s="164"/>
      <c r="N305" s="169"/>
      <c r="O305" s="170"/>
      <c r="P305" s="170"/>
      <c r="Q305" s="170"/>
      <c r="R305" s="170"/>
      <c r="S305" s="170"/>
      <c r="T305" s="170"/>
      <c r="U305" s="171"/>
      <c r="AU305" s="165" t="s">
        <v>145</v>
      </c>
      <c r="AV305" s="165" t="s">
        <v>82</v>
      </c>
      <c r="AW305" s="14" t="s">
        <v>82</v>
      </c>
      <c r="AX305" s="14" t="s">
        <v>34</v>
      </c>
      <c r="AY305" s="14" t="s">
        <v>80</v>
      </c>
      <c r="AZ305" s="165" t="s">
        <v>134</v>
      </c>
    </row>
    <row r="306" spans="1:66" s="2" customFormat="1" ht="14.45" customHeight="1">
      <c r="A306" s="33"/>
      <c r="B306" s="138"/>
      <c r="C306" s="139" t="s">
        <v>405</v>
      </c>
      <c r="D306" s="139" t="s">
        <v>136</v>
      </c>
      <c r="E306" s="140" t="s">
        <v>406</v>
      </c>
      <c r="F306" s="141" t="s">
        <v>407</v>
      </c>
      <c r="G306" s="142" t="s">
        <v>268</v>
      </c>
      <c r="H306" s="143">
        <v>1757</v>
      </c>
      <c r="I306" s="144"/>
      <c r="J306" s="145">
        <f>ROUND(I306*H306,2)</f>
        <v>0</v>
      </c>
      <c r="K306" s="141" t="s">
        <v>140</v>
      </c>
      <c r="L306" s="282" t="s">
        <v>1408</v>
      </c>
      <c r="M306" s="34"/>
      <c r="N306" s="146" t="s">
        <v>3</v>
      </c>
      <c r="O306" s="147" t="s">
        <v>43</v>
      </c>
      <c r="P306" s="54"/>
      <c r="Q306" s="148">
        <f>P306*H306</f>
        <v>0</v>
      </c>
      <c r="R306" s="148">
        <v>0</v>
      </c>
      <c r="S306" s="148">
        <f>R306*H306</f>
        <v>0</v>
      </c>
      <c r="T306" s="148">
        <v>0</v>
      </c>
      <c r="U306" s="149">
        <f>T306*H306</f>
        <v>0</v>
      </c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S306" s="150" t="s">
        <v>141</v>
      </c>
      <c r="AU306" s="150" t="s">
        <v>136</v>
      </c>
      <c r="AV306" s="150" t="s">
        <v>82</v>
      </c>
      <c r="AZ306" s="18" t="s">
        <v>134</v>
      </c>
      <c r="BF306" s="151">
        <f>IF(O306="základní",J306,0)</f>
        <v>0</v>
      </c>
      <c r="BG306" s="151">
        <f>IF(O306="snížená",J306,0)</f>
        <v>0</v>
      </c>
      <c r="BH306" s="151">
        <f>IF(O306="zákl. přenesená",J306,0)</f>
        <v>0</v>
      </c>
      <c r="BI306" s="151">
        <f>IF(O306="sníž. přenesená",J306,0)</f>
        <v>0</v>
      </c>
      <c r="BJ306" s="151">
        <f>IF(O306="nulová",J306,0)</f>
        <v>0</v>
      </c>
      <c r="BK306" s="18" t="s">
        <v>80</v>
      </c>
      <c r="BL306" s="151">
        <f>ROUND(I306*H306,2)</f>
        <v>0</v>
      </c>
      <c r="BM306" s="18" t="s">
        <v>141</v>
      </c>
      <c r="BN306" s="150" t="s">
        <v>408</v>
      </c>
    </row>
    <row r="307" spans="1:66" s="2" customFormat="1" ht="19.5">
      <c r="A307" s="33"/>
      <c r="B307" s="34"/>
      <c r="C307" s="33"/>
      <c r="D307" s="152" t="s">
        <v>143</v>
      </c>
      <c r="E307" s="33"/>
      <c r="F307" s="153" t="s">
        <v>409</v>
      </c>
      <c r="G307" s="33"/>
      <c r="H307" s="33"/>
      <c r="I307" s="154"/>
      <c r="J307" s="33"/>
      <c r="K307" s="33"/>
      <c r="M307" s="34"/>
      <c r="N307" s="155"/>
      <c r="O307" s="156"/>
      <c r="P307" s="54"/>
      <c r="Q307" s="54"/>
      <c r="R307" s="54"/>
      <c r="S307" s="54"/>
      <c r="T307" s="54"/>
      <c r="U307" s="55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U307" s="18" t="s">
        <v>143</v>
      </c>
      <c r="AV307" s="18" t="s">
        <v>82</v>
      </c>
    </row>
    <row r="308" spans="1:66" s="13" customFormat="1">
      <c r="B308" s="157"/>
      <c r="D308" s="152" t="s">
        <v>145</v>
      </c>
      <c r="E308" s="158" t="s">
        <v>3</v>
      </c>
      <c r="F308" s="159" t="s">
        <v>146</v>
      </c>
      <c r="H308" s="158" t="s">
        <v>3</v>
      </c>
      <c r="I308" s="160"/>
      <c r="M308" s="157"/>
      <c r="N308" s="161"/>
      <c r="O308" s="162"/>
      <c r="P308" s="162"/>
      <c r="Q308" s="162"/>
      <c r="R308" s="162"/>
      <c r="S308" s="162"/>
      <c r="T308" s="162"/>
      <c r="U308" s="163"/>
      <c r="AU308" s="158" t="s">
        <v>145</v>
      </c>
      <c r="AV308" s="158" t="s">
        <v>82</v>
      </c>
      <c r="AW308" s="13" t="s">
        <v>80</v>
      </c>
      <c r="AX308" s="13" t="s">
        <v>34</v>
      </c>
      <c r="AY308" s="13" t="s">
        <v>72</v>
      </c>
      <c r="AZ308" s="158" t="s">
        <v>134</v>
      </c>
    </row>
    <row r="309" spans="1:66" s="13" customFormat="1">
      <c r="B309" s="157"/>
      <c r="D309" s="152" t="s">
        <v>145</v>
      </c>
      <c r="E309" s="158" t="s">
        <v>3</v>
      </c>
      <c r="F309" s="159" t="s">
        <v>410</v>
      </c>
      <c r="H309" s="158" t="s">
        <v>3</v>
      </c>
      <c r="I309" s="160"/>
      <c r="M309" s="157"/>
      <c r="N309" s="161"/>
      <c r="O309" s="162"/>
      <c r="P309" s="162"/>
      <c r="Q309" s="162"/>
      <c r="R309" s="162"/>
      <c r="S309" s="162"/>
      <c r="T309" s="162"/>
      <c r="U309" s="163"/>
      <c r="AU309" s="158" t="s">
        <v>145</v>
      </c>
      <c r="AV309" s="158" t="s">
        <v>82</v>
      </c>
      <c r="AW309" s="13" t="s">
        <v>80</v>
      </c>
      <c r="AX309" s="13" t="s">
        <v>34</v>
      </c>
      <c r="AY309" s="13" t="s">
        <v>72</v>
      </c>
      <c r="AZ309" s="158" t="s">
        <v>134</v>
      </c>
    </row>
    <row r="310" spans="1:66" s="13" customFormat="1">
      <c r="B310" s="157"/>
      <c r="D310" s="152" t="s">
        <v>145</v>
      </c>
      <c r="E310" s="158" t="s">
        <v>3</v>
      </c>
      <c r="F310" s="159" t="s">
        <v>411</v>
      </c>
      <c r="H310" s="158" t="s">
        <v>3</v>
      </c>
      <c r="I310" s="160"/>
      <c r="M310" s="157"/>
      <c r="N310" s="161"/>
      <c r="O310" s="162"/>
      <c r="P310" s="162"/>
      <c r="Q310" s="162"/>
      <c r="R310" s="162"/>
      <c r="S310" s="162"/>
      <c r="T310" s="162"/>
      <c r="U310" s="163"/>
      <c r="AU310" s="158" t="s">
        <v>145</v>
      </c>
      <c r="AV310" s="158" t="s">
        <v>82</v>
      </c>
      <c r="AW310" s="13" t="s">
        <v>80</v>
      </c>
      <c r="AX310" s="13" t="s">
        <v>34</v>
      </c>
      <c r="AY310" s="13" t="s">
        <v>72</v>
      </c>
      <c r="AZ310" s="158" t="s">
        <v>134</v>
      </c>
    </row>
    <row r="311" spans="1:66" s="14" customFormat="1">
      <c r="B311" s="164"/>
      <c r="D311" s="152" t="s">
        <v>145</v>
      </c>
      <c r="E311" s="165" t="s">
        <v>3</v>
      </c>
      <c r="F311" s="166" t="s">
        <v>412</v>
      </c>
      <c r="H311" s="167">
        <v>1093.5</v>
      </c>
      <c r="I311" s="168"/>
      <c r="M311" s="164"/>
      <c r="N311" s="169"/>
      <c r="O311" s="170"/>
      <c r="P311" s="170"/>
      <c r="Q311" s="170"/>
      <c r="R311" s="170"/>
      <c r="S311" s="170"/>
      <c r="T311" s="170"/>
      <c r="U311" s="171"/>
      <c r="AU311" s="165" t="s">
        <v>145</v>
      </c>
      <c r="AV311" s="165" t="s">
        <v>82</v>
      </c>
      <c r="AW311" s="14" t="s">
        <v>82</v>
      </c>
      <c r="AX311" s="14" t="s">
        <v>34</v>
      </c>
      <c r="AY311" s="14" t="s">
        <v>72</v>
      </c>
      <c r="AZ311" s="165" t="s">
        <v>134</v>
      </c>
    </row>
    <row r="312" spans="1:66" s="13" customFormat="1">
      <c r="B312" s="157"/>
      <c r="D312" s="152" t="s">
        <v>145</v>
      </c>
      <c r="E312" s="158" t="s">
        <v>3</v>
      </c>
      <c r="F312" s="159" t="s">
        <v>413</v>
      </c>
      <c r="H312" s="158" t="s">
        <v>3</v>
      </c>
      <c r="I312" s="160"/>
      <c r="M312" s="157"/>
      <c r="N312" s="161"/>
      <c r="O312" s="162"/>
      <c r="P312" s="162"/>
      <c r="Q312" s="162"/>
      <c r="R312" s="162"/>
      <c r="S312" s="162"/>
      <c r="T312" s="162"/>
      <c r="U312" s="163"/>
      <c r="AU312" s="158" t="s">
        <v>145</v>
      </c>
      <c r="AV312" s="158" t="s">
        <v>82</v>
      </c>
      <c r="AW312" s="13" t="s">
        <v>80</v>
      </c>
      <c r="AX312" s="13" t="s">
        <v>34</v>
      </c>
      <c r="AY312" s="13" t="s">
        <v>72</v>
      </c>
      <c r="AZ312" s="158" t="s">
        <v>134</v>
      </c>
    </row>
    <row r="313" spans="1:66" s="14" customFormat="1">
      <c r="B313" s="164"/>
      <c r="D313" s="152" t="s">
        <v>145</v>
      </c>
      <c r="E313" s="165" t="s">
        <v>3</v>
      </c>
      <c r="F313" s="166" t="s">
        <v>414</v>
      </c>
      <c r="H313" s="167">
        <v>190.25</v>
      </c>
      <c r="I313" s="168"/>
      <c r="M313" s="164"/>
      <c r="N313" s="169"/>
      <c r="O313" s="170"/>
      <c r="P313" s="170"/>
      <c r="Q313" s="170"/>
      <c r="R313" s="170"/>
      <c r="S313" s="170"/>
      <c r="T313" s="170"/>
      <c r="U313" s="171"/>
      <c r="AU313" s="165" t="s">
        <v>145</v>
      </c>
      <c r="AV313" s="165" t="s">
        <v>82</v>
      </c>
      <c r="AW313" s="14" t="s">
        <v>82</v>
      </c>
      <c r="AX313" s="14" t="s">
        <v>34</v>
      </c>
      <c r="AY313" s="14" t="s">
        <v>72</v>
      </c>
      <c r="AZ313" s="165" t="s">
        <v>134</v>
      </c>
    </row>
    <row r="314" spans="1:66" s="13" customFormat="1">
      <c r="B314" s="157"/>
      <c r="D314" s="152" t="s">
        <v>145</v>
      </c>
      <c r="E314" s="158" t="s">
        <v>3</v>
      </c>
      <c r="F314" s="159" t="s">
        <v>415</v>
      </c>
      <c r="H314" s="158" t="s">
        <v>3</v>
      </c>
      <c r="I314" s="160"/>
      <c r="M314" s="157"/>
      <c r="N314" s="161"/>
      <c r="O314" s="162"/>
      <c r="P314" s="162"/>
      <c r="Q314" s="162"/>
      <c r="R314" s="162"/>
      <c r="S314" s="162"/>
      <c r="T314" s="162"/>
      <c r="U314" s="163"/>
      <c r="AU314" s="158" t="s">
        <v>145</v>
      </c>
      <c r="AV314" s="158" t="s">
        <v>82</v>
      </c>
      <c r="AW314" s="13" t="s">
        <v>80</v>
      </c>
      <c r="AX314" s="13" t="s">
        <v>34</v>
      </c>
      <c r="AY314" s="13" t="s">
        <v>72</v>
      </c>
      <c r="AZ314" s="158" t="s">
        <v>134</v>
      </c>
    </row>
    <row r="315" spans="1:66" s="13" customFormat="1">
      <c r="B315" s="157"/>
      <c r="D315" s="152" t="s">
        <v>145</v>
      </c>
      <c r="E315" s="158" t="s">
        <v>3</v>
      </c>
      <c r="F315" s="159" t="s">
        <v>416</v>
      </c>
      <c r="H315" s="158" t="s">
        <v>3</v>
      </c>
      <c r="I315" s="160"/>
      <c r="M315" s="157"/>
      <c r="N315" s="161"/>
      <c r="O315" s="162"/>
      <c r="P315" s="162"/>
      <c r="Q315" s="162"/>
      <c r="R315" s="162"/>
      <c r="S315" s="162"/>
      <c r="T315" s="162"/>
      <c r="U315" s="163"/>
      <c r="AU315" s="158" t="s">
        <v>145</v>
      </c>
      <c r="AV315" s="158" t="s">
        <v>82</v>
      </c>
      <c r="AW315" s="13" t="s">
        <v>80</v>
      </c>
      <c r="AX315" s="13" t="s">
        <v>34</v>
      </c>
      <c r="AY315" s="13" t="s">
        <v>72</v>
      </c>
      <c r="AZ315" s="158" t="s">
        <v>134</v>
      </c>
    </row>
    <row r="316" spans="1:66" s="14" customFormat="1">
      <c r="B316" s="164"/>
      <c r="D316" s="152" t="s">
        <v>145</v>
      </c>
      <c r="E316" s="165" t="s">
        <v>3</v>
      </c>
      <c r="F316" s="166" t="s">
        <v>417</v>
      </c>
      <c r="H316" s="167">
        <v>283</v>
      </c>
      <c r="I316" s="168"/>
      <c r="M316" s="164"/>
      <c r="N316" s="169"/>
      <c r="O316" s="170"/>
      <c r="P316" s="170"/>
      <c r="Q316" s="170"/>
      <c r="R316" s="170"/>
      <c r="S316" s="170"/>
      <c r="T316" s="170"/>
      <c r="U316" s="171"/>
      <c r="AU316" s="165" t="s">
        <v>145</v>
      </c>
      <c r="AV316" s="165" t="s">
        <v>82</v>
      </c>
      <c r="AW316" s="14" t="s">
        <v>82</v>
      </c>
      <c r="AX316" s="14" t="s">
        <v>34</v>
      </c>
      <c r="AY316" s="14" t="s">
        <v>72</v>
      </c>
      <c r="AZ316" s="165" t="s">
        <v>134</v>
      </c>
    </row>
    <row r="317" spans="1:66" s="13" customFormat="1">
      <c r="B317" s="157"/>
      <c r="D317" s="152" t="s">
        <v>145</v>
      </c>
      <c r="E317" s="158" t="s">
        <v>3</v>
      </c>
      <c r="F317" s="159" t="s">
        <v>413</v>
      </c>
      <c r="H317" s="158" t="s">
        <v>3</v>
      </c>
      <c r="I317" s="160"/>
      <c r="M317" s="157"/>
      <c r="N317" s="161"/>
      <c r="O317" s="162"/>
      <c r="P317" s="162"/>
      <c r="Q317" s="162"/>
      <c r="R317" s="162"/>
      <c r="S317" s="162"/>
      <c r="T317" s="162"/>
      <c r="U317" s="163"/>
      <c r="AU317" s="158" t="s">
        <v>145</v>
      </c>
      <c r="AV317" s="158" t="s">
        <v>82</v>
      </c>
      <c r="AW317" s="13" t="s">
        <v>80</v>
      </c>
      <c r="AX317" s="13" t="s">
        <v>34</v>
      </c>
      <c r="AY317" s="13" t="s">
        <v>72</v>
      </c>
      <c r="AZ317" s="158" t="s">
        <v>134</v>
      </c>
    </row>
    <row r="318" spans="1:66" s="14" customFormat="1">
      <c r="B318" s="164"/>
      <c r="D318" s="152" t="s">
        <v>145</v>
      </c>
      <c r="E318" s="165" t="s">
        <v>3</v>
      </c>
      <c r="F318" s="166" t="s">
        <v>414</v>
      </c>
      <c r="H318" s="167">
        <v>190.25</v>
      </c>
      <c r="I318" s="168"/>
      <c r="M318" s="164"/>
      <c r="N318" s="169"/>
      <c r="O318" s="170"/>
      <c r="P318" s="170"/>
      <c r="Q318" s="170"/>
      <c r="R318" s="170"/>
      <c r="S318" s="170"/>
      <c r="T318" s="170"/>
      <c r="U318" s="171"/>
      <c r="AU318" s="165" t="s">
        <v>145</v>
      </c>
      <c r="AV318" s="165" t="s">
        <v>82</v>
      </c>
      <c r="AW318" s="14" t="s">
        <v>82</v>
      </c>
      <c r="AX318" s="14" t="s">
        <v>34</v>
      </c>
      <c r="AY318" s="14" t="s">
        <v>72</v>
      </c>
      <c r="AZ318" s="165" t="s">
        <v>134</v>
      </c>
    </row>
    <row r="319" spans="1:66" s="15" customFormat="1">
      <c r="B319" s="172"/>
      <c r="D319" s="152" t="s">
        <v>145</v>
      </c>
      <c r="E319" s="173" t="s">
        <v>3</v>
      </c>
      <c r="F319" s="174" t="s">
        <v>155</v>
      </c>
      <c r="H319" s="175">
        <v>1757</v>
      </c>
      <c r="I319" s="176"/>
      <c r="M319" s="172"/>
      <c r="N319" s="177"/>
      <c r="O319" s="178"/>
      <c r="P319" s="178"/>
      <c r="Q319" s="178"/>
      <c r="R319" s="178"/>
      <c r="S319" s="178"/>
      <c r="T319" s="178"/>
      <c r="U319" s="179"/>
      <c r="AU319" s="173" t="s">
        <v>145</v>
      </c>
      <c r="AV319" s="173" t="s">
        <v>82</v>
      </c>
      <c r="AW319" s="15" t="s">
        <v>141</v>
      </c>
      <c r="AX319" s="15" t="s">
        <v>34</v>
      </c>
      <c r="AY319" s="15" t="s">
        <v>80</v>
      </c>
      <c r="AZ319" s="173" t="s">
        <v>134</v>
      </c>
    </row>
    <row r="320" spans="1:66" s="2" customFormat="1" ht="14.45" customHeight="1">
      <c r="A320" s="33"/>
      <c r="B320" s="138"/>
      <c r="C320" s="139" t="s">
        <v>418</v>
      </c>
      <c r="D320" s="139" t="s">
        <v>136</v>
      </c>
      <c r="E320" s="140" t="s">
        <v>419</v>
      </c>
      <c r="F320" s="141" t="s">
        <v>420</v>
      </c>
      <c r="G320" s="142" t="s">
        <v>268</v>
      </c>
      <c r="H320" s="143">
        <v>2825</v>
      </c>
      <c r="I320" s="144"/>
      <c r="J320" s="145">
        <f>ROUND(I320*H320,2)</f>
        <v>0</v>
      </c>
      <c r="K320" s="141" t="s">
        <v>140</v>
      </c>
      <c r="L320" s="282" t="s">
        <v>1408</v>
      </c>
      <c r="M320" s="34"/>
      <c r="N320" s="146" t="s">
        <v>3</v>
      </c>
      <c r="O320" s="147" t="s">
        <v>43</v>
      </c>
      <c r="P320" s="54"/>
      <c r="Q320" s="148">
        <f>P320*H320</f>
        <v>0</v>
      </c>
      <c r="R320" s="148">
        <v>0</v>
      </c>
      <c r="S320" s="148">
        <f>R320*H320</f>
        <v>0</v>
      </c>
      <c r="T320" s="148">
        <v>0</v>
      </c>
      <c r="U320" s="149">
        <f>T320*H320</f>
        <v>0</v>
      </c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S320" s="150" t="s">
        <v>141</v>
      </c>
      <c r="AU320" s="150" t="s">
        <v>136</v>
      </c>
      <c r="AV320" s="150" t="s">
        <v>82</v>
      </c>
      <c r="AZ320" s="18" t="s">
        <v>134</v>
      </c>
      <c r="BF320" s="151">
        <f>IF(O320="základní",J320,0)</f>
        <v>0</v>
      </c>
      <c r="BG320" s="151">
        <f>IF(O320="snížená",J320,0)</f>
        <v>0</v>
      </c>
      <c r="BH320" s="151">
        <f>IF(O320="zákl. přenesená",J320,0)</f>
        <v>0</v>
      </c>
      <c r="BI320" s="151">
        <f>IF(O320="sníž. přenesená",J320,0)</f>
        <v>0</v>
      </c>
      <c r="BJ320" s="151">
        <f>IF(O320="nulová",J320,0)</f>
        <v>0</v>
      </c>
      <c r="BK320" s="18" t="s">
        <v>80</v>
      </c>
      <c r="BL320" s="151">
        <f>ROUND(I320*H320,2)</f>
        <v>0</v>
      </c>
      <c r="BM320" s="18" t="s">
        <v>141</v>
      </c>
      <c r="BN320" s="150" t="s">
        <v>421</v>
      </c>
    </row>
    <row r="321" spans="1:66" s="2" customFormat="1" ht="19.5">
      <c r="A321" s="33"/>
      <c r="B321" s="34"/>
      <c r="C321" s="33"/>
      <c r="D321" s="152" t="s">
        <v>143</v>
      </c>
      <c r="E321" s="33"/>
      <c r="F321" s="153" t="s">
        <v>422</v>
      </c>
      <c r="G321" s="33"/>
      <c r="H321" s="33"/>
      <c r="I321" s="154"/>
      <c r="J321" s="33"/>
      <c r="K321" s="33"/>
      <c r="M321" s="34"/>
      <c r="N321" s="155"/>
      <c r="O321" s="156"/>
      <c r="P321" s="54"/>
      <c r="Q321" s="54"/>
      <c r="R321" s="54"/>
      <c r="S321" s="54"/>
      <c r="T321" s="54"/>
      <c r="U321" s="55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U321" s="18" t="s">
        <v>143</v>
      </c>
      <c r="AV321" s="18" t="s">
        <v>82</v>
      </c>
    </row>
    <row r="322" spans="1:66" s="13" customFormat="1">
      <c r="B322" s="157"/>
      <c r="D322" s="152" t="s">
        <v>145</v>
      </c>
      <c r="E322" s="158" t="s">
        <v>3</v>
      </c>
      <c r="F322" s="159" t="s">
        <v>146</v>
      </c>
      <c r="H322" s="158" t="s">
        <v>3</v>
      </c>
      <c r="I322" s="160"/>
      <c r="M322" s="157"/>
      <c r="N322" s="161"/>
      <c r="O322" s="162"/>
      <c r="P322" s="162"/>
      <c r="Q322" s="162"/>
      <c r="R322" s="162"/>
      <c r="S322" s="162"/>
      <c r="T322" s="162"/>
      <c r="U322" s="163"/>
      <c r="AU322" s="158" t="s">
        <v>145</v>
      </c>
      <c r="AV322" s="158" t="s">
        <v>82</v>
      </c>
      <c r="AW322" s="13" t="s">
        <v>80</v>
      </c>
      <c r="AX322" s="13" t="s">
        <v>34</v>
      </c>
      <c r="AY322" s="13" t="s">
        <v>72</v>
      </c>
      <c r="AZ322" s="158" t="s">
        <v>134</v>
      </c>
    </row>
    <row r="323" spans="1:66" s="13" customFormat="1">
      <c r="B323" s="157"/>
      <c r="D323" s="152" t="s">
        <v>145</v>
      </c>
      <c r="E323" s="158" t="s">
        <v>3</v>
      </c>
      <c r="F323" s="159" t="s">
        <v>423</v>
      </c>
      <c r="H323" s="158" t="s">
        <v>3</v>
      </c>
      <c r="I323" s="160"/>
      <c r="M323" s="157"/>
      <c r="N323" s="161"/>
      <c r="O323" s="162"/>
      <c r="P323" s="162"/>
      <c r="Q323" s="162"/>
      <c r="R323" s="162"/>
      <c r="S323" s="162"/>
      <c r="T323" s="162"/>
      <c r="U323" s="163"/>
      <c r="AU323" s="158" t="s">
        <v>145</v>
      </c>
      <c r="AV323" s="158" t="s">
        <v>82</v>
      </c>
      <c r="AW323" s="13" t="s">
        <v>80</v>
      </c>
      <c r="AX323" s="13" t="s">
        <v>34</v>
      </c>
      <c r="AY323" s="13" t="s">
        <v>72</v>
      </c>
      <c r="AZ323" s="158" t="s">
        <v>134</v>
      </c>
    </row>
    <row r="324" spans="1:66" s="13" customFormat="1">
      <c r="B324" s="157"/>
      <c r="D324" s="152" t="s">
        <v>145</v>
      </c>
      <c r="E324" s="158" t="s">
        <v>3</v>
      </c>
      <c r="F324" s="159" t="s">
        <v>424</v>
      </c>
      <c r="H324" s="158" t="s">
        <v>3</v>
      </c>
      <c r="I324" s="160"/>
      <c r="M324" s="157"/>
      <c r="N324" s="161"/>
      <c r="O324" s="162"/>
      <c r="P324" s="162"/>
      <c r="Q324" s="162"/>
      <c r="R324" s="162"/>
      <c r="S324" s="162"/>
      <c r="T324" s="162"/>
      <c r="U324" s="163"/>
      <c r="AU324" s="158" t="s">
        <v>145</v>
      </c>
      <c r="AV324" s="158" t="s">
        <v>82</v>
      </c>
      <c r="AW324" s="13" t="s">
        <v>80</v>
      </c>
      <c r="AX324" s="13" t="s">
        <v>34</v>
      </c>
      <c r="AY324" s="13" t="s">
        <v>72</v>
      </c>
      <c r="AZ324" s="158" t="s">
        <v>134</v>
      </c>
    </row>
    <row r="325" spans="1:66" s="14" customFormat="1">
      <c r="B325" s="164"/>
      <c r="D325" s="152" t="s">
        <v>145</v>
      </c>
      <c r="E325" s="165" t="s">
        <v>3</v>
      </c>
      <c r="F325" s="166" t="s">
        <v>425</v>
      </c>
      <c r="H325" s="167">
        <v>351.5</v>
      </c>
      <c r="I325" s="168"/>
      <c r="M325" s="164"/>
      <c r="N325" s="169"/>
      <c r="O325" s="170"/>
      <c r="P325" s="170"/>
      <c r="Q325" s="170"/>
      <c r="R325" s="170"/>
      <c r="S325" s="170"/>
      <c r="T325" s="170"/>
      <c r="U325" s="171"/>
      <c r="AU325" s="165" t="s">
        <v>145</v>
      </c>
      <c r="AV325" s="165" t="s">
        <v>82</v>
      </c>
      <c r="AW325" s="14" t="s">
        <v>82</v>
      </c>
      <c r="AX325" s="14" t="s">
        <v>34</v>
      </c>
      <c r="AY325" s="14" t="s">
        <v>72</v>
      </c>
      <c r="AZ325" s="165" t="s">
        <v>134</v>
      </c>
    </row>
    <row r="326" spans="1:66" s="13" customFormat="1">
      <c r="B326" s="157"/>
      <c r="D326" s="152" t="s">
        <v>145</v>
      </c>
      <c r="E326" s="158" t="s">
        <v>3</v>
      </c>
      <c r="F326" s="159" t="s">
        <v>426</v>
      </c>
      <c r="H326" s="158" t="s">
        <v>3</v>
      </c>
      <c r="I326" s="160"/>
      <c r="M326" s="157"/>
      <c r="N326" s="161"/>
      <c r="O326" s="162"/>
      <c r="P326" s="162"/>
      <c r="Q326" s="162"/>
      <c r="R326" s="162"/>
      <c r="S326" s="162"/>
      <c r="T326" s="162"/>
      <c r="U326" s="163"/>
      <c r="AU326" s="158" t="s">
        <v>145</v>
      </c>
      <c r="AV326" s="158" t="s">
        <v>82</v>
      </c>
      <c r="AW326" s="13" t="s">
        <v>80</v>
      </c>
      <c r="AX326" s="13" t="s">
        <v>34</v>
      </c>
      <c r="AY326" s="13" t="s">
        <v>72</v>
      </c>
      <c r="AZ326" s="158" t="s">
        <v>134</v>
      </c>
    </row>
    <row r="327" spans="1:66" s="14" customFormat="1">
      <c r="B327" s="164"/>
      <c r="D327" s="152" t="s">
        <v>145</v>
      </c>
      <c r="E327" s="165" t="s">
        <v>3</v>
      </c>
      <c r="F327" s="166" t="s">
        <v>427</v>
      </c>
      <c r="H327" s="167">
        <v>-190.25</v>
      </c>
      <c r="I327" s="168"/>
      <c r="M327" s="164"/>
      <c r="N327" s="169"/>
      <c r="O327" s="170"/>
      <c r="P327" s="170"/>
      <c r="Q327" s="170"/>
      <c r="R327" s="170"/>
      <c r="S327" s="170"/>
      <c r="T327" s="170"/>
      <c r="U327" s="171"/>
      <c r="AU327" s="165" t="s">
        <v>145</v>
      </c>
      <c r="AV327" s="165" t="s">
        <v>82</v>
      </c>
      <c r="AW327" s="14" t="s">
        <v>82</v>
      </c>
      <c r="AX327" s="14" t="s">
        <v>34</v>
      </c>
      <c r="AY327" s="14" t="s">
        <v>72</v>
      </c>
      <c r="AZ327" s="165" t="s">
        <v>134</v>
      </c>
    </row>
    <row r="328" spans="1:66" s="13" customFormat="1">
      <c r="B328" s="157"/>
      <c r="D328" s="152" t="s">
        <v>145</v>
      </c>
      <c r="E328" s="158" t="s">
        <v>3</v>
      </c>
      <c r="F328" s="159" t="s">
        <v>428</v>
      </c>
      <c r="H328" s="158" t="s">
        <v>3</v>
      </c>
      <c r="I328" s="160"/>
      <c r="M328" s="157"/>
      <c r="N328" s="161"/>
      <c r="O328" s="162"/>
      <c r="P328" s="162"/>
      <c r="Q328" s="162"/>
      <c r="R328" s="162"/>
      <c r="S328" s="162"/>
      <c r="T328" s="162"/>
      <c r="U328" s="163"/>
      <c r="AU328" s="158" t="s">
        <v>145</v>
      </c>
      <c r="AV328" s="158" t="s">
        <v>82</v>
      </c>
      <c r="AW328" s="13" t="s">
        <v>80</v>
      </c>
      <c r="AX328" s="13" t="s">
        <v>34</v>
      </c>
      <c r="AY328" s="13" t="s">
        <v>72</v>
      </c>
      <c r="AZ328" s="158" t="s">
        <v>134</v>
      </c>
    </row>
    <row r="329" spans="1:66" s="14" customFormat="1">
      <c r="B329" s="164"/>
      <c r="D329" s="152" t="s">
        <v>145</v>
      </c>
      <c r="E329" s="165" t="s">
        <v>3</v>
      </c>
      <c r="F329" s="166" t="s">
        <v>429</v>
      </c>
      <c r="H329" s="167">
        <v>2130</v>
      </c>
      <c r="I329" s="168"/>
      <c r="M329" s="164"/>
      <c r="N329" s="169"/>
      <c r="O329" s="170"/>
      <c r="P329" s="170"/>
      <c r="Q329" s="170"/>
      <c r="R329" s="170"/>
      <c r="S329" s="170"/>
      <c r="T329" s="170"/>
      <c r="U329" s="171"/>
      <c r="AU329" s="165" t="s">
        <v>145</v>
      </c>
      <c r="AV329" s="165" t="s">
        <v>82</v>
      </c>
      <c r="AW329" s="14" t="s">
        <v>82</v>
      </c>
      <c r="AX329" s="14" t="s">
        <v>34</v>
      </c>
      <c r="AY329" s="14" t="s">
        <v>72</v>
      </c>
      <c r="AZ329" s="165" t="s">
        <v>134</v>
      </c>
    </row>
    <row r="330" spans="1:66" s="13" customFormat="1">
      <c r="B330" s="157"/>
      <c r="D330" s="152" t="s">
        <v>145</v>
      </c>
      <c r="E330" s="158" t="s">
        <v>3</v>
      </c>
      <c r="F330" s="159" t="s">
        <v>430</v>
      </c>
      <c r="H330" s="158" t="s">
        <v>3</v>
      </c>
      <c r="I330" s="160"/>
      <c r="M330" s="157"/>
      <c r="N330" s="161"/>
      <c r="O330" s="162"/>
      <c r="P330" s="162"/>
      <c r="Q330" s="162"/>
      <c r="R330" s="162"/>
      <c r="S330" s="162"/>
      <c r="T330" s="162"/>
      <c r="U330" s="163"/>
      <c r="AU330" s="158" t="s">
        <v>145</v>
      </c>
      <c r="AV330" s="158" t="s">
        <v>82</v>
      </c>
      <c r="AW330" s="13" t="s">
        <v>80</v>
      </c>
      <c r="AX330" s="13" t="s">
        <v>34</v>
      </c>
      <c r="AY330" s="13" t="s">
        <v>72</v>
      </c>
      <c r="AZ330" s="158" t="s">
        <v>134</v>
      </c>
    </row>
    <row r="331" spans="1:66" s="14" customFormat="1">
      <c r="B331" s="164"/>
      <c r="D331" s="152" t="s">
        <v>145</v>
      </c>
      <c r="E331" s="165" t="s">
        <v>3</v>
      </c>
      <c r="F331" s="166" t="s">
        <v>431</v>
      </c>
      <c r="H331" s="167">
        <v>533.75</v>
      </c>
      <c r="I331" s="168"/>
      <c r="M331" s="164"/>
      <c r="N331" s="169"/>
      <c r="O331" s="170"/>
      <c r="P331" s="170"/>
      <c r="Q331" s="170"/>
      <c r="R331" s="170"/>
      <c r="S331" s="170"/>
      <c r="T331" s="170"/>
      <c r="U331" s="171"/>
      <c r="AU331" s="165" t="s">
        <v>145</v>
      </c>
      <c r="AV331" s="165" t="s">
        <v>82</v>
      </c>
      <c r="AW331" s="14" t="s">
        <v>82</v>
      </c>
      <c r="AX331" s="14" t="s">
        <v>34</v>
      </c>
      <c r="AY331" s="14" t="s">
        <v>72</v>
      </c>
      <c r="AZ331" s="165" t="s">
        <v>134</v>
      </c>
    </row>
    <row r="332" spans="1:66" s="15" customFormat="1">
      <c r="B332" s="172"/>
      <c r="D332" s="152" t="s">
        <v>145</v>
      </c>
      <c r="E332" s="173" t="s">
        <v>3</v>
      </c>
      <c r="F332" s="174" t="s">
        <v>155</v>
      </c>
      <c r="H332" s="175">
        <v>2825</v>
      </c>
      <c r="I332" s="176"/>
      <c r="M332" s="172"/>
      <c r="N332" s="177"/>
      <c r="O332" s="178"/>
      <c r="P332" s="178"/>
      <c r="Q332" s="178"/>
      <c r="R332" s="178"/>
      <c r="S332" s="178"/>
      <c r="T332" s="178"/>
      <c r="U332" s="179"/>
      <c r="AU332" s="173" t="s">
        <v>145</v>
      </c>
      <c r="AV332" s="173" t="s">
        <v>82</v>
      </c>
      <c r="AW332" s="15" t="s">
        <v>141</v>
      </c>
      <c r="AX332" s="15" t="s">
        <v>34</v>
      </c>
      <c r="AY332" s="15" t="s">
        <v>80</v>
      </c>
      <c r="AZ332" s="173" t="s">
        <v>134</v>
      </c>
    </row>
    <row r="333" spans="1:66" s="2" customFormat="1" ht="24.2" customHeight="1">
      <c r="A333" s="33"/>
      <c r="B333" s="138"/>
      <c r="C333" s="139" t="s">
        <v>432</v>
      </c>
      <c r="D333" s="139" t="s">
        <v>136</v>
      </c>
      <c r="E333" s="140" t="s">
        <v>433</v>
      </c>
      <c r="F333" s="141" t="s">
        <v>434</v>
      </c>
      <c r="G333" s="142" t="s">
        <v>268</v>
      </c>
      <c r="H333" s="143">
        <v>19775</v>
      </c>
      <c r="I333" s="144"/>
      <c r="J333" s="145">
        <f>ROUND(I333*H333,2)</f>
        <v>0</v>
      </c>
      <c r="K333" s="141" t="s">
        <v>140</v>
      </c>
      <c r="L333" s="282" t="s">
        <v>1408</v>
      </c>
      <c r="M333" s="34"/>
      <c r="N333" s="146" t="s">
        <v>3</v>
      </c>
      <c r="O333" s="147" t="s">
        <v>43</v>
      </c>
      <c r="P333" s="54"/>
      <c r="Q333" s="148">
        <f>P333*H333</f>
        <v>0</v>
      </c>
      <c r="R333" s="148">
        <v>0</v>
      </c>
      <c r="S333" s="148">
        <f>R333*H333</f>
        <v>0</v>
      </c>
      <c r="T333" s="148">
        <v>0</v>
      </c>
      <c r="U333" s="149">
        <f>T333*H333</f>
        <v>0</v>
      </c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S333" s="150" t="s">
        <v>141</v>
      </c>
      <c r="AU333" s="150" t="s">
        <v>136</v>
      </c>
      <c r="AV333" s="150" t="s">
        <v>82</v>
      </c>
      <c r="AZ333" s="18" t="s">
        <v>134</v>
      </c>
      <c r="BF333" s="151">
        <f>IF(O333="základní",J333,0)</f>
        <v>0</v>
      </c>
      <c r="BG333" s="151">
        <f>IF(O333="snížená",J333,0)</f>
        <v>0</v>
      </c>
      <c r="BH333" s="151">
        <f>IF(O333="zákl. přenesená",J333,0)</f>
        <v>0</v>
      </c>
      <c r="BI333" s="151">
        <f>IF(O333="sníž. přenesená",J333,0)</f>
        <v>0</v>
      </c>
      <c r="BJ333" s="151">
        <f>IF(O333="nulová",J333,0)</f>
        <v>0</v>
      </c>
      <c r="BK333" s="18" t="s">
        <v>80</v>
      </c>
      <c r="BL333" s="151">
        <f>ROUND(I333*H333,2)</f>
        <v>0</v>
      </c>
      <c r="BM333" s="18" t="s">
        <v>141</v>
      </c>
      <c r="BN333" s="150" t="s">
        <v>435</v>
      </c>
    </row>
    <row r="334" spans="1:66" s="2" customFormat="1" ht="19.5">
      <c r="A334" s="33"/>
      <c r="B334" s="34"/>
      <c r="C334" s="33"/>
      <c r="D334" s="152" t="s">
        <v>143</v>
      </c>
      <c r="E334" s="33"/>
      <c r="F334" s="153" t="s">
        <v>436</v>
      </c>
      <c r="G334" s="33"/>
      <c r="H334" s="33"/>
      <c r="I334" s="154"/>
      <c r="J334" s="33"/>
      <c r="K334" s="33"/>
      <c r="M334" s="34"/>
      <c r="N334" s="155"/>
      <c r="O334" s="156"/>
      <c r="P334" s="54"/>
      <c r="Q334" s="54"/>
      <c r="R334" s="54"/>
      <c r="S334" s="54"/>
      <c r="T334" s="54"/>
      <c r="U334" s="55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U334" s="18" t="s">
        <v>143</v>
      </c>
      <c r="AV334" s="18" t="s">
        <v>82</v>
      </c>
    </row>
    <row r="335" spans="1:66" s="13" customFormat="1">
      <c r="B335" s="157"/>
      <c r="D335" s="152" t="s">
        <v>145</v>
      </c>
      <c r="E335" s="158" t="s">
        <v>3</v>
      </c>
      <c r="F335" s="159" t="s">
        <v>146</v>
      </c>
      <c r="H335" s="158" t="s">
        <v>3</v>
      </c>
      <c r="I335" s="160"/>
      <c r="M335" s="157"/>
      <c r="N335" s="161"/>
      <c r="O335" s="162"/>
      <c r="P335" s="162"/>
      <c r="Q335" s="162"/>
      <c r="R335" s="162"/>
      <c r="S335" s="162"/>
      <c r="T335" s="162"/>
      <c r="U335" s="163"/>
      <c r="AU335" s="158" t="s">
        <v>145</v>
      </c>
      <c r="AV335" s="158" t="s">
        <v>82</v>
      </c>
      <c r="AW335" s="13" t="s">
        <v>80</v>
      </c>
      <c r="AX335" s="13" t="s">
        <v>34</v>
      </c>
      <c r="AY335" s="13" t="s">
        <v>72</v>
      </c>
      <c r="AZ335" s="158" t="s">
        <v>134</v>
      </c>
    </row>
    <row r="336" spans="1:66" s="13" customFormat="1">
      <c r="B336" s="157"/>
      <c r="D336" s="152" t="s">
        <v>145</v>
      </c>
      <c r="E336" s="158" t="s">
        <v>3</v>
      </c>
      <c r="F336" s="159" t="s">
        <v>423</v>
      </c>
      <c r="H336" s="158" t="s">
        <v>3</v>
      </c>
      <c r="I336" s="160"/>
      <c r="M336" s="157"/>
      <c r="N336" s="161"/>
      <c r="O336" s="162"/>
      <c r="P336" s="162"/>
      <c r="Q336" s="162"/>
      <c r="R336" s="162"/>
      <c r="S336" s="162"/>
      <c r="T336" s="162"/>
      <c r="U336" s="163"/>
      <c r="AU336" s="158" t="s">
        <v>145</v>
      </c>
      <c r="AV336" s="158" t="s">
        <v>82</v>
      </c>
      <c r="AW336" s="13" t="s">
        <v>80</v>
      </c>
      <c r="AX336" s="13" t="s">
        <v>34</v>
      </c>
      <c r="AY336" s="13" t="s">
        <v>72</v>
      </c>
      <c r="AZ336" s="158" t="s">
        <v>134</v>
      </c>
    </row>
    <row r="337" spans="1:66" s="13" customFormat="1">
      <c r="B337" s="157"/>
      <c r="D337" s="152" t="s">
        <v>145</v>
      </c>
      <c r="E337" s="158" t="s">
        <v>3</v>
      </c>
      <c r="F337" s="159" t="s">
        <v>424</v>
      </c>
      <c r="H337" s="158" t="s">
        <v>3</v>
      </c>
      <c r="I337" s="160"/>
      <c r="M337" s="157"/>
      <c r="N337" s="161"/>
      <c r="O337" s="162"/>
      <c r="P337" s="162"/>
      <c r="Q337" s="162"/>
      <c r="R337" s="162"/>
      <c r="S337" s="162"/>
      <c r="T337" s="162"/>
      <c r="U337" s="163"/>
      <c r="AU337" s="158" t="s">
        <v>145</v>
      </c>
      <c r="AV337" s="158" t="s">
        <v>82</v>
      </c>
      <c r="AW337" s="13" t="s">
        <v>80</v>
      </c>
      <c r="AX337" s="13" t="s">
        <v>34</v>
      </c>
      <c r="AY337" s="13" t="s">
        <v>72</v>
      </c>
      <c r="AZ337" s="158" t="s">
        <v>134</v>
      </c>
    </row>
    <row r="338" spans="1:66" s="14" customFormat="1">
      <c r="B338" s="164"/>
      <c r="D338" s="152" t="s">
        <v>145</v>
      </c>
      <c r="E338" s="165" t="s">
        <v>3</v>
      </c>
      <c r="F338" s="166" t="s">
        <v>437</v>
      </c>
      <c r="H338" s="167">
        <v>2460.5</v>
      </c>
      <c r="I338" s="168"/>
      <c r="M338" s="164"/>
      <c r="N338" s="169"/>
      <c r="O338" s="170"/>
      <c r="P338" s="170"/>
      <c r="Q338" s="170"/>
      <c r="R338" s="170"/>
      <c r="S338" s="170"/>
      <c r="T338" s="170"/>
      <c r="U338" s="171"/>
      <c r="AU338" s="165" t="s">
        <v>145</v>
      </c>
      <c r="AV338" s="165" t="s">
        <v>82</v>
      </c>
      <c r="AW338" s="14" t="s">
        <v>82</v>
      </c>
      <c r="AX338" s="14" t="s">
        <v>34</v>
      </c>
      <c r="AY338" s="14" t="s">
        <v>72</v>
      </c>
      <c r="AZ338" s="165" t="s">
        <v>134</v>
      </c>
    </row>
    <row r="339" spans="1:66" s="13" customFormat="1">
      <c r="B339" s="157"/>
      <c r="D339" s="152" t="s">
        <v>145</v>
      </c>
      <c r="E339" s="158" t="s">
        <v>3</v>
      </c>
      <c r="F339" s="159" t="s">
        <v>426</v>
      </c>
      <c r="H339" s="158" t="s">
        <v>3</v>
      </c>
      <c r="I339" s="160"/>
      <c r="M339" s="157"/>
      <c r="N339" s="161"/>
      <c r="O339" s="162"/>
      <c r="P339" s="162"/>
      <c r="Q339" s="162"/>
      <c r="R339" s="162"/>
      <c r="S339" s="162"/>
      <c r="T339" s="162"/>
      <c r="U339" s="163"/>
      <c r="AU339" s="158" t="s">
        <v>145</v>
      </c>
      <c r="AV339" s="158" t="s">
        <v>82</v>
      </c>
      <c r="AW339" s="13" t="s">
        <v>80</v>
      </c>
      <c r="AX339" s="13" t="s">
        <v>34</v>
      </c>
      <c r="AY339" s="13" t="s">
        <v>72</v>
      </c>
      <c r="AZ339" s="158" t="s">
        <v>134</v>
      </c>
    </row>
    <row r="340" spans="1:66" s="14" customFormat="1">
      <c r="B340" s="164"/>
      <c r="D340" s="152" t="s">
        <v>145</v>
      </c>
      <c r="E340" s="165" t="s">
        <v>3</v>
      </c>
      <c r="F340" s="166" t="s">
        <v>438</v>
      </c>
      <c r="H340" s="167">
        <v>-1331.75</v>
      </c>
      <c r="I340" s="168"/>
      <c r="M340" s="164"/>
      <c r="N340" s="169"/>
      <c r="O340" s="170"/>
      <c r="P340" s="170"/>
      <c r="Q340" s="170"/>
      <c r="R340" s="170"/>
      <c r="S340" s="170"/>
      <c r="T340" s="170"/>
      <c r="U340" s="171"/>
      <c r="AU340" s="165" t="s">
        <v>145</v>
      </c>
      <c r="AV340" s="165" t="s">
        <v>82</v>
      </c>
      <c r="AW340" s="14" t="s">
        <v>82</v>
      </c>
      <c r="AX340" s="14" t="s">
        <v>34</v>
      </c>
      <c r="AY340" s="14" t="s">
        <v>72</v>
      </c>
      <c r="AZ340" s="165" t="s">
        <v>134</v>
      </c>
    </row>
    <row r="341" spans="1:66" s="13" customFormat="1">
      <c r="B341" s="157"/>
      <c r="D341" s="152" t="s">
        <v>145</v>
      </c>
      <c r="E341" s="158" t="s">
        <v>3</v>
      </c>
      <c r="F341" s="159" t="s">
        <v>428</v>
      </c>
      <c r="H341" s="158" t="s">
        <v>3</v>
      </c>
      <c r="I341" s="160"/>
      <c r="M341" s="157"/>
      <c r="N341" s="161"/>
      <c r="O341" s="162"/>
      <c r="P341" s="162"/>
      <c r="Q341" s="162"/>
      <c r="R341" s="162"/>
      <c r="S341" s="162"/>
      <c r="T341" s="162"/>
      <c r="U341" s="163"/>
      <c r="AU341" s="158" t="s">
        <v>145</v>
      </c>
      <c r="AV341" s="158" t="s">
        <v>82</v>
      </c>
      <c r="AW341" s="13" t="s">
        <v>80</v>
      </c>
      <c r="AX341" s="13" t="s">
        <v>34</v>
      </c>
      <c r="AY341" s="13" t="s">
        <v>72</v>
      </c>
      <c r="AZ341" s="158" t="s">
        <v>134</v>
      </c>
    </row>
    <row r="342" spans="1:66" s="14" customFormat="1">
      <c r="B342" s="164"/>
      <c r="D342" s="152" t="s">
        <v>145</v>
      </c>
      <c r="E342" s="165" t="s">
        <v>3</v>
      </c>
      <c r="F342" s="166" t="s">
        <v>439</v>
      </c>
      <c r="H342" s="167">
        <v>14910</v>
      </c>
      <c r="I342" s="168"/>
      <c r="M342" s="164"/>
      <c r="N342" s="169"/>
      <c r="O342" s="170"/>
      <c r="P342" s="170"/>
      <c r="Q342" s="170"/>
      <c r="R342" s="170"/>
      <c r="S342" s="170"/>
      <c r="T342" s="170"/>
      <c r="U342" s="171"/>
      <c r="AU342" s="165" t="s">
        <v>145</v>
      </c>
      <c r="AV342" s="165" t="s">
        <v>82</v>
      </c>
      <c r="AW342" s="14" t="s">
        <v>82</v>
      </c>
      <c r="AX342" s="14" t="s">
        <v>34</v>
      </c>
      <c r="AY342" s="14" t="s">
        <v>72</v>
      </c>
      <c r="AZ342" s="165" t="s">
        <v>134</v>
      </c>
    </row>
    <row r="343" spans="1:66" s="13" customFormat="1">
      <c r="B343" s="157"/>
      <c r="D343" s="152" t="s">
        <v>145</v>
      </c>
      <c r="E343" s="158" t="s">
        <v>3</v>
      </c>
      <c r="F343" s="159" t="s">
        <v>430</v>
      </c>
      <c r="H343" s="158" t="s">
        <v>3</v>
      </c>
      <c r="I343" s="160"/>
      <c r="M343" s="157"/>
      <c r="N343" s="161"/>
      <c r="O343" s="162"/>
      <c r="P343" s="162"/>
      <c r="Q343" s="162"/>
      <c r="R343" s="162"/>
      <c r="S343" s="162"/>
      <c r="T343" s="162"/>
      <c r="U343" s="163"/>
      <c r="AU343" s="158" t="s">
        <v>145</v>
      </c>
      <c r="AV343" s="158" t="s">
        <v>82</v>
      </c>
      <c r="AW343" s="13" t="s">
        <v>80</v>
      </c>
      <c r="AX343" s="13" t="s">
        <v>34</v>
      </c>
      <c r="AY343" s="13" t="s">
        <v>72</v>
      </c>
      <c r="AZ343" s="158" t="s">
        <v>134</v>
      </c>
    </row>
    <row r="344" spans="1:66" s="14" customFormat="1">
      <c r="B344" s="164"/>
      <c r="D344" s="152" t="s">
        <v>145</v>
      </c>
      <c r="E344" s="165" t="s">
        <v>3</v>
      </c>
      <c r="F344" s="166" t="s">
        <v>440</v>
      </c>
      <c r="H344" s="167">
        <v>3736.25</v>
      </c>
      <c r="I344" s="168"/>
      <c r="M344" s="164"/>
      <c r="N344" s="169"/>
      <c r="O344" s="170"/>
      <c r="P344" s="170"/>
      <c r="Q344" s="170"/>
      <c r="R344" s="170"/>
      <c r="S344" s="170"/>
      <c r="T344" s="170"/>
      <c r="U344" s="171"/>
      <c r="AU344" s="165" t="s">
        <v>145</v>
      </c>
      <c r="AV344" s="165" t="s">
        <v>82</v>
      </c>
      <c r="AW344" s="14" t="s">
        <v>82</v>
      </c>
      <c r="AX344" s="14" t="s">
        <v>34</v>
      </c>
      <c r="AY344" s="14" t="s">
        <v>72</v>
      </c>
      <c r="AZ344" s="165" t="s">
        <v>134</v>
      </c>
    </row>
    <row r="345" spans="1:66" s="15" customFormat="1">
      <c r="B345" s="172"/>
      <c r="D345" s="152" t="s">
        <v>145</v>
      </c>
      <c r="E345" s="173" t="s">
        <v>3</v>
      </c>
      <c r="F345" s="174" t="s">
        <v>155</v>
      </c>
      <c r="H345" s="175">
        <v>19775</v>
      </c>
      <c r="I345" s="176"/>
      <c r="M345" s="172"/>
      <c r="N345" s="177"/>
      <c r="O345" s="178"/>
      <c r="P345" s="178"/>
      <c r="Q345" s="178"/>
      <c r="R345" s="178"/>
      <c r="S345" s="178"/>
      <c r="T345" s="178"/>
      <c r="U345" s="179"/>
      <c r="AU345" s="173" t="s">
        <v>145</v>
      </c>
      <c r="AV345" s="173" t="s">
        <v>82</v>
      </c>
      <c r="AW345" s="15" t="s">
        <v>141</v>
      </c>
      <c r="AX345" s="15" t="s">
        <v>34</v>
      </c>
      <c r="AY345" s="15" t="s">
        <v>80</v>
      </c>
      <c r="AZ345" s="173" t="s">
        <v>134</v>
      </c>
    </row>
    <row r="346" spans="1:66" s="2" customFormat="1" ht="14.45" customHeight="1">
      <c r="A346" s="33"/>
      <c r="B346" s="138"/>
      <c r="C346" s="139" t="s">
        <v>441</v>
      </c>
      <c r="D346" s="139" t="s">
        <v>136</v>
      </c>
      <c r="E346" s="140" t="s">
        <v>442</v>
      </c>
      <c r="F346" s="141" t="s">
        <v>443</v>
      </c>
      <c r="G346" s="142" t="s">
        <v>268</v>
      </c>
      <c r="H346" s="143">
        <v>824.75</v>
      </c>
      <c r="I346" s="144"/>
      <c r="J346" s="145">
        <f>ROUND(I346*H346,2)</f>
        <v>0</v>
      </c>
      <c r="K346" s="141" t="s">
        <v>140</v>
      </c>
      <c r="L346" s="282" t="s">
        <v>1408</v>
      </c>
      <c r="M346" s="34"/>
      <c r="N346" s="146" t="s">
        <v>3</v>
      </c>
      <c r="O346" s="147" t="s">
        <v>43</v>
      </c>
      <c r="P346" s="54"/>
      <c r="Q346" s="148">
        <f>P346*H346</f>
        <v>0</v>
      </c>
      <c r="R346" s="148">
        <v>0</v>
      </c>
      <c r="S346" s="148">
        <f>R346*H346</f>
        <v>0</v>
      </c>
      <c r="T346" s="148">
        <v>0</v>
      </c>
      <c r="U346" s="149">
        <f>T346*H346</f>
        <v>0</v>
      </c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S346" s="150" t="s">
        <v>141</v>
      </c>
      <c r="AU346" s="150" t="s">
        <v>136</v>
      </c>
      <c r="AV346" s="150" t="s">
        <v>82</v>
      </c>
      <c r="AZ346" s="18" t="s">
        <v>134</v>
      </c>
      <c r="BF346" s="151">
        <f>IF(O346="základní",J346,0)</f>
        <v>0</v>
      </c>
      <c r="BG346" s="151">
        <f>IF(O346="snížená",J346,0)</f>
        <v>0</v>
      </c>
      <c r="BH346" s="151">
        <f>IF(O346="zákl. přenesená",J346,0)</f>
        <v>0</v>
      </c>
      <c r="BI346" s="151">
        <f>IF(O346="sníž. přenesená",J346,0)</f>
        <v>0</v>
      </c>
      <c r="BJ346" s="151">
        <f>IF(O346="nulová",J346,0)</f>
        <v>0</v>
      </c>
      <c r="BK346" s="18" t="s">
        <v>80</v>
      </c>
      <c r="BL346" s="151">
        <f>ROUND(I346*H346,2)</f>
        <v>0</v>
      </c>
      <c r="BM346" s="18" t="s">
        <v>141</v>
      </c>
      <c r="BN346" s="150" t="s">
        <v>444</v>
      </c>
    </row>
    <row r="347" spans="1:66" s="2" customFormat="1" ht="19.5">
      <c r="A347" s="33"/>
      <c r="B347" s="34"/>
      <c r="C347" s="33"/>
      <c r="D347" s="152" t="s">
        <v>143</v>
      </c>
      <c r="E347" s="33"/>
      <c r="F347" s="153" t="s">
        <v>445</v>
      </c>
      <c r="G347" s="33"/>
      <c r="H347" s="33"/>
      <c r="I347" s="154"/>
      <c r="J347" s="33"/>
      <c r="K347" s="33"/>
      <c r="M347" s="34"/>
      <c r="N347" s="155"/>
      <c r="O347" s="156"/>
      <c r="P347" s="54"/>
      <c r="Q347" s="54"/>
      <c r="R347" s="54"/>
      <c r="S347" s="54"/>
      <c r="T347" s="54"/>
      <c r="U347" s="55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U347" s="18" t="s">
        <v>143</v>
      </c>
      <c r="AV347" s="18" t="s">
        <v>82</v>
      </c>
    </row>
    <row r="348" spans="1:66" s="13" customFormat="1">
      <c r="B348" s="157"/>
      <c r="D348" s="152" t="s">
        <v>145</v>
      </c>
      <c r="E348" s="158" t="s">
        <v>3</v>
      </c>
      <c r="F348" s="159" t="s">
        <v>146</v>
      </c>
      <c r="H348" s="158" t="s">
        <v>3</v>
      </c>
      <c r="I348" s="160"/>
      <c r="M348" s="157"/>
      <c r="N348" s="161"/>
      <c r="O348" s="162"/>
      <c r="P348" s="162"/>
      <c r="Q348" s="162"/>
      <c r="R348" s="162"/>
      <c r="S348" s="162"/>
      <c r="T348" s="162"/>
      <c r="U348" s="163"/>
      <c r="AU348" s="158" t="s">
        <v>145</v>
      </c>
      <c r="AV348" s="158" t="s">
        <v>82</v>
      </c>
      <c r="AW348" s="13" t="s">
        <v>80</v>
      </c>
      <c r="AX348" s="13" t="s">
        <v>34</v>
      </c>
      <c r="AY348" s="13" t="s">
        <v>72</v>
      </c>
      <c r="AZ348" s="158" t="s">
        <v>134</v>
      </c>
    </row>
    <row r="349" spans="1:66" s="13" customFormat="1">
      <c r="B349" s="157"/>
      <c r="D349" s="152" t="s">
        <v>145</v>
      </c>
      <c r="E349" s="158" t="s">
        <v>3</v>
      </c>
      <c r="F349" s="159" t="s">
        <v>424</v>
      </c>
      <c r="H349" s="158" t="s">
        <v>3</v>
      </c>
      <c r="I349" s="160"/>
      <c r="M349" s="157"/>
      <c r="N349" s="161"/>
      <c r="O349" s="162"/>
      <c r="P349" s="162"/>
      <c r="Q349" s="162"/>
      <c r="R349" s="162"/>
      <c r="S349" s="162"/>
      <c r="T349" s="162"/>
      <c r="U349" s="163"/>
      <c r="AU349" s="158" t="s">
        <v>145</v>
      </c>
      <c r="AV349" s="158" t="s">
        <v>82</v>
      </c>
      <c r="AW349" s="13" t="s">
        <v>80</v>
      </c>
      <c r="AX349" s="13" t="s">
        <v>34</v>
      </c>
      <c r="AY349" s="13" t="s">
        <v>72</v>
      </c>
      <c r="AZ349" s="158" t="s">
        <v>134</v>
      </c>
    </row>
    <row r="350" spans="1:66" s="14" customFormat="1">
      <c r="B350" s="164"/>
      <c r="D350" s="152" t="s">
        <v>145</v>
      </c>
      <c r="E350" s="165" t="s">
        <v>3</v>
      </c>
      <c r="F350" s="166" t="s">
        <v>425</v>
      </c>
      <c r="H350" s="167">
        <v>351.5</v>
      </c>
      <c r="I350" s="168"/>
      <c r="M350" s="164"/>
      <c r="N350" s="169"/>
      <c r="O350" s="170"/>
      <c r="P350" s="170"/>
      <c r="Q350" s="170"/>
      <c r="R350" s="170"/>
      <c r="S350" s="170"/>
      <c r="T350" s="170"/>
      <c r="U350" s="171"/>
      <c r="AU350" s="165" t="s">
        <v>145</v>
      </c>
      <c r="AV350" s="165" t="s">
        <v>82</v>
      </c>
      <c r="AW350" s="14" t="s">
        <v>82</v>
      </c>
      <c r="AX350" s="14" t="s">
        <v>34</v>
      </c>
      <c r="AY350" s="14" t="s">
        <v>72</v>
      </c>
      <c r="AZ350" s="165" t="s">
        <v>134</v>
      </c>
    </row>
    <row r="351" spans="1:66" s="13" customFormat="1">
      <c r="B351" s="157"/>
      <c r="D351" s="152" t="s">
        <v>145</v>
      </c>
      <c r="E351" s="158" t="s">
        <v>3</v>
      </c>
      <c r="F351" s="159" t="s">
        <v>446</v>
      </c>
      <c r="H351" s="158" t="s">
        <v>3</v>
      </c>
      <c r="I351" s="160"/>
      <c r="M351" s="157"/>
      <c r="N351" s="161"/>
      <c r="O351" s="162"/>
      <c r="P351" s="162"/>
      <c r="Q351" s="162"/>
      <c r="R351" s="162"/>
      <c r="S351" s="162"/>
      <c r="T351" s="162"/>
      <c r="U351" s="163"/>
      <c r="AU351" s="158" t="s">
        <v>145</v>
      </c>
      <c r="AV351" s="158" t="s">
        <v>82</v>
      </c>
      <c r="AW351" s="13" t="s">
        <v>80</v>
      </c>
      <c r="AX351" s="13" t="s">
        <v>34</v>
      </c>
      <c r="AY351" s="13" t="s">
        <v>72</v>
      </c>
      <c r="AZ351" s="158" t="s">
        <v>134</v>
      </c>
    </row>
    <row r="352" spans="1:66" s="14" customFormat="1">
      <c r="B352" s="164"/>
      <c r="D352" s="152" t="s">
        <v>145</v>
      </c>
      <c r="E352" s="165" t="s">
        <v>3</v>
      </c>
      <c r="F352" s="166" t="s">
        <v>447</v>
      </c>
      <c r="H352" s="167">
        <v>190.25</v>
      </c>
      <c r="I352" s="168"/>
      <c r="M352" s="164"/>
      <c r="N352" s="169"/>
      <c r="O352" s="170"/>
      <c r="P352" s="170"/>
      <c r="Q352" s="170"/>
      <c r="R352" s="170"/>
      <c r="S352" s="170"/>
      <c r="T352" s="170"/>
      <c r="U352" s="171"/>
      <c r="AU352" s="165" t="s">
        <v>145</v>
      </c>
      <c r="AV352" s="165" t="s">
        <v>82</v>
      </c>
      <c r="AW352" s="14" t="s">
        <v>82</v>
      </c>
      <c r="AX352" s="14" t="s">
        <v>34</v>
      </c>
      <c r="AY352" s="14" t="s">
        <v>72</v>
      </c>
      <c r="AZ352" s="165" t="s">
        <v>134</v>
      </c>
    </row>
    <row r="353" spans="1:66" s="13" customFormat="1">
      <c r="B353" s="157"/>
      <c r="D353" s="152" t="s">
        <v>145</v>
      </c>
      <c r="E353" s="158" t="s">
        <v>3</v>
      </c>
      <c r="F353" s="159" t="s">
        <v>448</v>
      </c>
      <c r="H353" s="158" t="s">
        <v>3</v>
      </c>
      <c r="I353" s="160"/>
      <c r="M353" s="157"/>
      <c r="N353" s="161"/>
      <c r="O353" s="162"/>
      <c r="P353" s="162"/>
      <c r="Q353" s="162"/>
      <c r="R353" s="162"/>
      <c r="S353" s="162"/>
      <c r="T353" s="162"/>
      <c r="U353" s="163"/>
      <c r="AU353" s="158" t="s">
        <v>145</v>
      </c>
      <c r="AV353" s="158" t="s">
        <v>82</v>
      </c>
      <c r="AW353" s="13" t="s">
        <v>80</v>
      </c>
      <c r="AX353" s="13" t="s">
        <v>34</v>
      </c>
      <c r="AY353" s="13" t="s">
        <v>72</v>
      </c>
      <c r="AZ353" s="158" t="s">
        <v>134</v>
      </c>
    </row>
    <row r="354" spans="1:66" s="14" customFormat="1">
      <c r="B354" s="164"/>
      <c r="D354" s="152" t="s">
        <v>145</v>
      </c>
      <c r="E354" s="165" t="s">
        <v>3</v>
      </c>
      <c r="F354" s="166" t="s">
        <v>417</v>
      </c>
      <c r="H354" s="167">
        <v>283</v>
      </c>
      <c r="I354" s="168"/>
      <c r="M354" s="164"/>
      <c r="N354" s="169"/>
      <c r="O354" s="170"/>
      <c r="P354" s="170"/>
      <c r="Q354" s="170"/>
      <c r="R354" s="170"/>
      <c r="S354" s="170"/>
      <c r="T354" s="170"/>
      <c r="U354" s="171"/>
      <c r="AU354" s="165" t="s">
        <v>145</v>
      </c>
      <c r="AV354" s="165" t="s">
        <v>82</v>
      </c>
      <c r="AW354" s="14" t="s">
        <v>82</v>
      </c>
      <c r="AX354" s="14" t="s">
        <v>34</v>
      </c>
      <c r="AY354" s="14" t="s">
        <v>72</v>
      </c>
      <c r="AZ354" s="165" t="s">
        <v>134</v>
      </c>
    </row>
    <row r="355" spans="1:66" s="13" customFormat="1">
      <c r="B355" s="157"/>
      <c r="D355" s="152" t="s">
        <v>145</v>
      </c>
      <c r="E355" s="158" t="s">
        <v>3</v>
      </c>
      <c r="F355" s="159" t="s">
        <v>449</v>
      </c>
      <c r="H355" s="158" t="s">
        <v>3</v>
      </c>
      <c r="I355" s="160"/>
      <c r="M355" s="157"/>
      <c r="N355" s="161"/>
      <c r="O355" s="162"/>
      <c r="P355" s="162"/>
      <c r="Q355" s="162"/>
      <c r="R355" s="162"/>
      <c r="S355" s="162"/>
      <c r="T355" s="162"/>
      <c r="U355" s="163"/>
      <c r="AU355" s="158" t="s">
        <v>145</v>
      </c>
      <c r="AV355" s="158" t="s">
        <v>82</v>
      </c>
      <c r="AW355" s="13" t="s">
        <v>80</v>
      </c>
      <c r="AX355" s="13" t="s">
        <v>34</v>
      </c>
      <c r="AY355" s="13" t="s">
        <v>72</v>
      </c>
      <c r="AZ355" s="158" t="s">
        <v>134</v>
      </c>
    </row>
    <row r="356" spans="1:66" s="15" customFormat="1">
      <c r="B356" s="172"/>
      <c r="D356" s="152" t="s">
        <v>145</v>
      </c>
      <c r="E356" s="173" t="s">
        <v>3</v>
      </c>
      <c r="F356" s="174" t="s">
        <v>155</v>
      </c>
      <c r="H356" s="175">
        <v>824.75</v>
      </c>
      <c r="I356" s="176"/>
      <c r="M356" s="172"/>
      <c r="N356" s="177"/>
      <c r="O356" s="178"/>
      <c r="P356" s="178"/>
      <c r="Q356" s="178"/>
      <c r="R356" s="178"/>
      <c r="S356" s="178"/>
      <c r="T356" s="178"/>
      <c r="U356" s="179"/>
      <c r="AU356" s="173" t="s">
        <v>145</v>
      </c>
      <c r="AV356" s="173" t="s">
        <v>82</v>
      </c>
      <c r="AW356" s="15" t="s">
        <v>141</v>
      </c>
      <c r="AX356" s="15" t="s">
        <v>34</v>
      </c>
      <c r="AY356" s="15" t="s">
        <v>80</v>
      </c>
      <c r="AZ356" s="173" t="s">
        <v>134</v>
      </c>
    </row>
    <row r="357" spans="1:66" s="2" customFormat="1" ht="14.45" customHeight="1">
      <c r="A357" s="33"/>
      <c r="B357" s="138"/>
      <c r="C357" s="139" t="s">
        <v>450</v>
      </c>
      <c r="D357" s="139" t="s">
        <v>136</v>
      </c>
      <c r="E357" s="140" t="s">
        <v>451</v>
      </c>
      <c r="F357" s="141" t="s">
        <v>452</v>
      </c>
      <c r="G357" s="142" t="s">
        <v>268</v>
      </c>
      <c r="H357" s="143">
        <v>14.4</v>
      </c>
      <c r="I357" s="144"/>
      <c r="J357" s="145">
        <f>ROUND(I357*H357,2)</f>
        <v>0</v>
      </c>
      <c r="K357" s="141" t="s">
        <v>140</v>
      </c>
      <c r="L357" s="282" t="s">
        <v>1408</v>
      </c>
      <c r="M357" s="34"/>
      <c r="N357" s="146" t="s">
        <v>3</v>
      </c>
      <c r="O357" s="147" t="s">
        <v>43</v>
      </c>
      <c r="P357" s="54"/>
      <c r="Q357" s="148">
        <f>P357*H357</f>
        <v>0</v>
      </c>
      <c r="R357" s="148">
        <v>0</v>
      </c>
      <c r="S357" s="148">
        <f>R357*H357</f>
        <v>0</v>
      </c>
      <c r="T357" s="148">
        <v>0</v>
      </c>
      <c r="U357" s="149">
        <f>T357*H357</f>
        <v>0</v>
      </c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S357" s="150" t="s">
        <v>141</v>
      </c>
      <c r="AU357" s="150" t="s">
        <v>136</v>
      </c>
      <c r="AV357" s="150" t="s">
        <v>82</v>
      </c>
      <c r="AZ357" s="18" t="s">
        <v>134</v>
      </c>
      <c r="BF357" s="151">
        <f>IF(O357="základní",J357,0)</f>
        <v>0</v>
      </c>
      <c r="BG357" s="151">
        <f>IF(O357="snížená",J357,0)</f>
        <v>0</v>
      </c>
      <c r="BH357" s="151">
        <f>IF(O357="zákl. přenesená",J357,0)</f>
        <v>0</v>
      </c>
      <c r="BI357" s="151">
        <f>IF(O357="sníž. přenesená",J357,0)</f>
        <v>0</v>
      </c>
      <c r="BJ357" s="151">
        <f>IF(O357="nulová",J357,0)</f>
        <v>0</v>
      </c>
      <c r="BK357" s="18" t="s">
        <v>80</v>
      </c>
      <c r="BL357" s="151">
        <f>ROUND(I357*H357,2)</f>
        <v>0</v>
      </c>
      <c r="BM357" s="18" t="s">
        <v>141</v>
      </c>
      <c r="BN357" s="150" t="s">
        <v>453</v>
      </c>
    </row>
    <row r="358" spans="1:66" s="2" customFormat="1" ht="19.5">
      <c r="A358" s="33"/>
      <c r="B358" s="34"/>
      <c r="C358" s="33"/>
      <c r="D358" s="152" t="s">
        <v>143</v>
      </c>
      <c r="E358" s="33"/>
      <c r="F358" s="153" t="s">
        <v>454</v>
      </c>
      <c r="G358" s="33"/>
      <c r="H358" s="33"/>
      <c r="I358" s="154"/>
      <c r="J358" s="33"/>
      <c r="K358" s="33"/>
      <c r="M358" s="34"/>
      <c r="N358" s="155"/>
      <c r="O358" s="156"/>
      <c r="P358" s="54"/>
      <c r="Q358" s="54"/>
      <c r="R358" s="54"/>
      <c r="S358" s="54"/>
      <c r="T358" s="54"/>
      <c r="U358" s="55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U358" s="18" t="s">
        <v>143</v>
      </c>
      <c r="AV358" s="18" t="s">
        <v>82</v>
      </c>
    </row>
    <row r="359" spans="1:66" s="13" customFormat="1">
      <c r="B359" s="157"/>
      <c r="D359" s="152" t="s">
        <v>145</v>
      </c>
      <c r="E359" s="158" t="s">
        <v>3</v>
      </c>
      <c r="F359" s="159" t="s">
        <v>146</v>
      </c>
      <c r="H359" s="158" t="s">
        <v>3</v>
      </c>
      <c r="I359" s="160"/>
      <c r="M359" s="157"/>
      <c r="N359" s="161"/>
      <c r="O359" s="162"/>
      <c r="P359" s="162"/>
      <c r="Q359" s="162"/>
      <c r="R359" s="162"/>
      <c r="S359" s="162"/>
      <c r="T359" s="162"/>
      <c r="U359" s="163"/>
      <c r="AU359" s="158" t="s">
        <v>145</v>
      </c>
      <c r="AV359" s="158" t="s">
        <v>82</v>
      </c>
      <c r="AW359" s="13" t="s">
        <v>80</v>
      </c>
      <c r="AX359" s="13" t="s">
        <v>34</v>
      </c>
      <c r="AY359" s="13" t="s">
        <v>72</v>
      </c>
      <c r="AZ359" s="158" t="s">
        <v>134</v>
      </c>
    </row>
    <row r="360" spans="1:66" s="13" customFormat="1">
      <c r="B360" s="157"/>
      <c r="D360" s="152" t="s">
        <v>145</v>
      </c>
      <c r="E360" s="158" t="s">
        <v>3</v>
      </c>
      <c r="F360" s="159" t="s">
        <v>455</v>
      </c>
      <c r="H360" s="158" t="s">
        <v>3</v>
      </c>
      <c r="I360" s="160"/>
      <c r="M360" s="157"/>
      <c r="N360" s="161"/>
      <c r="O360" s="162"/>
      <c r="P360" s="162"/>
      <c r="Q360" s="162"/>
      <c r="R360" s="162"/>
      <c r="S360" s="162"/>
      <c r="T360" s="162"/>
      <c r="U360" s="163"/>
      <c r="AU360" s="158" t="s">
        <v>145</v>
      </c>
      <c r="AV360" s="158" t="s">
        <v>82</v>
      </c>
      <c r="AW360" s="13" t="s">
        <v>80</v>
      </c>
      <c r="AX360" s="13" t="s">
        <v>34</v>
      </c>
      <c r="AY360" s="13" t="s">
        <v>72</v>
      </c>
      <c r="AZ360" s="158" t="s">
        <v>134</v>
      </c>
    </row>
    <row r="361" spans="1:66" s="13" customFormat="1">
      <c r="B361" s="157"/>
      <c r="D361" s="152" t="s">
        <v>145</v>
      </c>
      <c r="E361" s="158" t="s">
        <v>3</v>
      </c>
      <c r="F361" s="159" t="s">
        <v>456</v>
      </c>
      <c r="H361" s="158" t="s">
        <v>3</v>
      </c>
      <c r="I361" s="160"/>
      <c r="M361" s="157"/>
      <c r="N361" s="161"/>
      <c r="O361" s="162"/>
      <c r="P361" s="162"/>
      <c r="Q361" s="162"/>
      <c r="R361" s="162"/>
      <c r="S361" s="162"/>
      <c r="T361" s="162"/>
      <c r="U361" s="163"/>
      <c r="AU361" s="158" t="s">
        <v>145</v>
      </c>
      <c r="AV361" s="158" t="s">
        <v>82</v>
      </c>
      <c r="AW361" s="13" t="s">
        <v>80</v>
      </c>
      <c r="AX361" s="13" t="s">
        <v>34</v>
      </c>
      <c r="AY361" s="13" t="s">
        <v>72</v>
      </c>
      <c r="AZ361" s="158" t="s">
        <v>134</v>
      </c>
    </row>
    <row r="362" spans="1:66" s="14" customFormat="1">
      <c r="B362" s="164"/>
      <c r="D362" s="152" t="s">
        <v>145</v>
      </c>
      <c r="E362" s="165" t="s">
        <v>3</v>
      </c>
      <c r="F362" s="166" t="s">
        <v>457</v>
      </c>
      <c r="H362" s="167">
        <v>14.4</v>
      </c>
      <c r="I362" s="168"/>
      <c r="M362" s="164"/>
      <c r="N362" s="169"/>
      <c r="O362" s="170"/>
      <c r="P362" s="170"/>
      <c r="Q362" s="170"/>
      <c r="R362" s="170"/>
      <c r="S362" s="170"/>
      <c r="T362" s="170"/>
      <c r="U362" s="171"/>
      <c r="AU362" s="165" t="s">
        <v>145</v>
      </c>
      <c r="AV362" s="165" t="s">
        <v>82</v>
      </c>
      <c r="AW362" s="14" t="s">
        <v>82</v>
      </c>
      <c r="AX362" s="14" t="s">
        <v>34</v>
      </c>
      <c r="AY362" s="14" t="s">
        <v>80</v>
      </c>
      <c r="AZ362" s="165" t="s">
        <v>134</v>
      </c>
    </row>
    <row r="363" spans="1:66" s="2" customFormat="1" ht="14.45" customHeight="1">
      <c r="A363" s="33"/>
      <c r="B363" s="138"/>
      <c r="C363" s="139" t="s">
        <v>458</v>
      </c>
      <c r="D363" s="139" t="s">
        <v>136</v>
      </c>
      <c r="E363" s="140" t="s">
        <v>459</v>
      </c>
      <c r="F363" s="141" t="s">
        <v>460</v>
      </c>
      <c r="G363" s="142" t="s">
        <v>268</v>
      </c>
      <c r="H363" s="143">
        <v>4108.75</v>
      </c>
      <c r="I363" s="144"/>
      <c r="J363" s="145">
        <f>ROUND(I363*H363,2)</f>
        <v>0</v>
      </c>
      <c r="K363" s="141" t="s">
        <v>140</v>
      </c>
      <c r="L363" s="282" t="s">
        <v>1408</v>
      </c>
      <c r="M363" s="34"/>
      <c r="N363" s="146" t="s">
        <v>3</v>
      </c>
      <c r="O363" s="147" t="s">
        <v>43</v>
      </c>
      <c r="P363" s="54"/>
      <c r="Q363" s="148">
        <f>P363*H363</f>
        <v>0</v>
      </c>
      <c r="R363" s="148">
        <v>0</v>
      </c>
      <c r="S363" s="148">
        <f>R363*H363</f>
        <v>0</v>
      </c>
      <c r="T363" s="148">
        <v>0</v>
      </c>
      <c r="U363" s="149">
        <f>T363*H363</f>
        <v>0</v>
      </c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S363" s="150" t="s">
        <v>141</v>
      </c>
      <c r="AU363" s="150" t="s">
        <v>136</v>
      </c>
      <c r="AV363" s="150" t="s">
        <v>82</v>
      </c>
      <c r="AZ363" s="18" t="s">
        <v>134</v>
      </c>
      <c r="BF363" s="151">
        <f>IF(O363="základní",J363,0)</f>
        <v>0</v>
      </c>
      <c r="BG363" s="151">
        <f>IF(O363="snížená",J363,0)</f>
        <v>0</v>
      </c>
      <c r="BH363" s="151">
        <f>IF(O363="zákl. přenesená",J363,0)</f>
        <v>0</v>
      </c>
      <c r="BI363" s="151">
        <f>IF(O363="sníž. přenesená",J363,0)</f>
        <v>0</v>
      </c>
      <c r="BJ363" s="151">
        <f>IF(O363="nulová",J363,0)</f>
        <v>0</v>
      </c>
      <c r="BK363" s="18" t="s">
        <v>80</v>
      </c>
      <c r="BL363" s="151">
        <f>ROUND(I363*H363,2)</f>
        <v>0</v>
      </c>
      <c r="BM363" s="18" t="s">
        <v>141</v>
      </c>
      <c r="BN363" s="150" t="s">
        <v>461</v>
      </c>
    </row>
    <row r="364" spans="1:66" s="2" customFormat="1">
      <c r="A364" s="33"/>
      <c r="B364" s="34"/>
      <c r="C364" s="33"/>
      <c r="D364" s="152" t="s">
        <v>143</v>
      </c>
      <c r="E364" s="33"/>
      <c r="F364" s="153" t="s">
        <v>462</v>
      </c>
      <c r="G364" s="33"/>
      <c r="H364" s="33"/>
      <c r="I364" s="154"/>
      <c r="J364" s="33"/>
      <c r="K364" s="33"/>
      <c r="M364" s="34"/>
      <c r="N364" s="155"/>
      <c r="O364" s="156"/>
      <c r="P364" s="54"/>
      <c r="Q364" s="54"/>
      <c r="R364" s="54"/>
      <c r="S364" s="54"/>
      <c r="T364" s="54"/>
      <c r="U364" s="55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U364" s="18" t="s">
        <v>143</v>
      </c>
      <c r="AV364" s="18" t="s">
        <v>82</v>
      </c>
    </row>
    <row r="365" spans="1:66" s="13" customFormat="1">
      <c r="B365" s="157"/>
      <c r="D365" s="152" t="s">
        <v>145</v>
      </c>
      <c r="E365" s="158" t="s">
        <v>3</v>
      </c>
      <c r="F365" s="159" t="s">
        <v>146</v>
      </c>
      <c r="H365" s="158" t="s">
        <v>3</v>
      </c>
      <c r="I365" s="160"/>
      <c r="M365" s="157"/>
      <c r="N365" s="161"/>
      <c r="O365" s="162"/>
      <c r="P365" s="162"/>
      <c r="Q365" s="162"/>
      <c r="R365" s="162"/>
      <c r="S365" s="162"/>
      <c r="T365" s="162"/>
      <c r="U365" s="163"/>
      <c r="AU365" s="158" t="s">
        <v>145</v>
      </c>
      <c r="AV365" s="158" t="s">
        <v>82</v>
      </c>
      <c r="AW365" s="13" t="s">
        <v>80</v>
      </c>
      <c r="AX365" s="13" t="s">
        <v>34</v>
      </c>
      <c r="AY365" s="13" t="s">
        <v>72</v>
      </c>
      <c r="AZ365" s="158" t="s">
        <v>134</v>
      </c>
    </row>
    <row r="366" spans="1:66" s="13" customFormat="1">
      <c r="B366" s="157"/>
      <c r="D366" s="152" t="s">
        <v>145</v>
      </c>
      <c r="E366" s="158" t="s">
        <v>3</v>
      </c>
      <c r="F366" s="159" t="s">
        <v>463</v>
      </c>
      <c r="H366" s="158" t="s">
        <v>3</v>
      </c>
      <c r="I366" s="160"/>
      <c r="M366" s="157"/>
      <c r="N366" s="161"/>
      <c r="O366" s="162"/>
      <c r="P366" s="162"/>
      <c r="Q366" s="162"/>
      <c r="R366" s="162"/>
      <c r="S366" s="162"/>
      <c r="T366" s="162"/>
      <c r="U366" s="163"/>
      <c r="AU366" s="158" t="s">
        <v>145</v>
      </c>
      <c r="AV366" s="158" t="s">
        <v>82</v>
      </c>
      <c r="AW366" s="13" t="s">
        <v>80</v>
      </c>
      <c r="AX366" s="13" t="s">
        <v>34</v>
      </c>
      <c r="AY366" s="13" t="s">
        <v>72</v>
      </c>
      <c r="AZ366" s="158" t="s">
        <v>134</v>
      </c>
    </row>
    <row r="367" spans="1:66" s="13" customFormat="1">
      <c r="B367" s="157"/>
      <c r="D367" s="152" t="s">
        <v>145</v>
      </c>
      <c r="E367" s="158" t="s">
        <v>3</v>
      </c>
      <c r="F367" s="159" t="s">
        <v>424</v>
      </c>
      <c r="H367" s="158" t="s">
        <v>3</v>
      </c>
      <c r="I367" s="160"/>
      <c r="M367" s="157"/>
      <c r="N367" s="161"/>
      <c r="O367" s="162"/>
      <c r="P367" s="162"/>
      <c r="Q367" s="162"/>
      <c r="R367" s="162"/>
      <c r="S367" s="162"/>
      <c r="T367" s="162"/>
      <c r="U367" s="163"/>
      <c r="AU367" s="158" t="s">
        <v>145</v>
      </c>
      <c r="AV367" s="158" t="s">
        <v>82</v>
      </c>
      <c r="AW367" s="13" t="s">
        <v>80</v>
      </c>
      <c r="AX367" s="13" t="s">
        <v>34</v>
      </c>
      <c r="AY367" s="13" t="s">
        <v>72</v>
      </c>
      <c r="AZ367" s="158" t="s">
        <v>134</v>
      </c>
    </row>
    <row r="368" spans="1:66" s="14" customFormat="1">
      <c r="B368" s="164"/>
      <c r="D368" s="152" t="s">
        <v>145</v>
      </c>
      <c r="E368" s="165" t="s">
        <v>3</v>
      </c>
      <c r="F368" s="166" t="s">
        <v>425</v>
      </c>
      <c r="H368" s="167">
        <v>351.5</v>
      </c>
      <c r="I368" s="168"/>
      <c r="M368" s="164"/>
      <c r="N368" s="169"/>
      <c r="O368" s="170"/>
      <c r="P368" s="170"/>
      <c r="Q368" s="170"/>
      <c r="R368" s="170"/>
      <c r="S368" s="170"/>
      <c r="T368" s="170"/>
      <c r="U368" s="171"/>
      <c r="AU368" s="165" t="s">
        <v>145</v>
      </c>
      <c r="AV368" s="165" t="s">
        <v>82</v>
      </c>
      <c r="AW368" s="14" t="s">
        <v>82</v>
      </c>
      <c r="AX368" s="14" t="s">
        <v>34</v>
      </c>
      <c r="AY368" s="14" t="s">
        <v>72</v>
      </c>
      <c r="AZ368" s="165" t="s">
        <v>134</v>
      </c>
    </row>
    <row r="369" spans="1:66" s="13" customFormat="1">
      <c r="B369" s="157"/>
      <c r="D369" s="152" t="s">
        <v>145</v>
      </c>
      <c r="E369" s="158" t="s">
        <v>3</v>
      </c>
      <c r="F369" s="159" t="s">
        <v>464</v>
      </c>
      <c r="H369" s="158" t="s">
        <v>3</v>
      </c>
      <c r="I369" s="160"/>
      <c r="M369" s="157"/>
      <c r="N369" s="161"/>
      <c r="O369" s="162"/>
      <c r="P369" s="162"/>
      <c r="Q369" s="162"/>
      <c r="R369" s="162"/>
      <c r="S369" s="162"/>
      <c r="T369" s="162"/>
      <c r="U369" s="163"/>
      <c r="AU369" s="158" t="s">
        <v>145</v>
      </c>
      <c r="AV369" s="158" t="s">
        <v>82</v>
      </c>
      <c r="AW369" s="13" t="s">
        <v>80</v>
      </c>
      <c r="AX369" s="13" t="s">
        <v>34</v>
      </c>
      <c r="AY369" s="13" t="s">
        <v>72</v>
      </c>
      <c r="AZ369" s="158" t="s">
        <v>134</v>
      </c>
    </row>
    <row r="370" spans="1:66" s="14" customFormat="1">
      <c r="B370" s="164"/>
      <c r="D370" s="152" t="s">
        <v>145</v>
      </c>
      <c r="E370" s="165" t="s">
        <v>3</v>
      </c>
      <c r="F370" s="166" t="s">
        <v>427</v>
      </c>
      <c r="H370" s="167">
        <v>-190.25</v>
      </c>
      <c r="I370" s="168"/>
      <c r="M370" s="164"/>
      <c r="N370" s="169"/>
      <c r="O370" s="170"/>
      <c r="P370" s="170"/>
      <c r="Q370" s="170"/>
      <c r="R370" s="170"/>
      <c r="S370" s="170"/>
      <c r="T370" s="170"/>
      <c r="U370" s="171"/>
      <c r="AU370" s="165" t="s">
        <v>145</v>
      </c>
      <c r="AV370" s="165" t="s">
        <v>82</v>
      </c>
      <c r="AW370" s="14" t="s">
        <v>82</v>
      </c>
      <c r="AX370" s="14" t="s">
        <v>34</v>
      </c>
      <c r="AY370" s="14" t="s">
        <v>72</v>
      </c>
      <c r="AZ370" s="165" t="s">
        <v>134</v>
      </c>
    </row>
    <row r="371" spans="1:66" s="13" customFormat="1">
      <c r="B371" s="157"/>
      <c r="D371" s="152" t="s">
        <v>145</v>
      </c>
      <c r="E371" s="158" t="s">
        <v>3</v>
      </c>
      <c r="F371" s="159" t="s">
        <v>428</v>
      </c>
      <c r="H371" s="158" t="s">
        <v>3</v>
      </c>
      <c r="I371" s="160"/>
      <c r="M371" s="157"/>
      <c r="N371" s="161"/>
      <c r="O371" s="162"/>
      <c r="P371" s="162"/>
      <c r="Q371" s="162"/>
      <c r="R371" s="162"/>
      <c r="S371" s="162"/>
      <c r="T371" s="162"/>
      <c r="U371" s="163"/>
      <c r="AU371" s="158" t="s">
        <v>145</v>
      </c>
      <c r="AV371" s="158" t="s">
        <v>82</v>
      </c>
      <c r="AW371" s="13" t="s">
        <v>80</v>
      </c>
      <c r="AX371" s="13" t="s">
        <v>34</v>
      </c>
      <c r="AY371" s="13" t="s">
        <v>72</v>
      </c>
      <c r="AZ371" s="158" t="s">
        <v>134</v>
      </c>
    </row>
    <row r="372" spans="1:66" s="14" customFormat="1">
      <c r="B372" s="164"/>
      <c r="D372" s="152" t="s">
        <v>145</v>
      </c>
      <c r="E372" s="165" t="s">
        <v>3</v>
      </c>
      <c r="F372" s="166" t="s">
        <v>429</v>
      </c>
      <c r="H372" s="167">
        <v>2130</v>
      </c>
      <c r="I372" s="168"/>
      <c r="M372" s="164"/>
      <c r="N372" s="169"/>
      <c r="O372" s="170"/>
      <c r="P372" s="170"/>
      <c r="Q372" s="170"/>
      <c r="R372" s="170"/>
      <c r="S372" s="170"/>
      <c r="T372" s="170"/>
      <c r="U372" s="171"/>
      <c r="AU372" s="165" t="s">
        <v>145</v>
      </c>
      <c r="AV372" s="165" t="s">
        <v>82</v>
      </c>
      <c r="AW372" s="14" t="s">
        <v>82</v>
      </c>
      <c r="AX372" s="14" t="s">
        <v>34</v>
      </c>
      <c r="AY372" s="14" t="s">
        <v>72</v>
      </c>
      <c r="AZ372" s="165" t="s">
        <v>134</v>
      </c>
    </row>
    <row r="373" spans="1:66" s="13" customFormat="1">
      <c r="B373" s="157"/>
      <c r="D373" s="152" t="s">
        <v>145</v>
      </c>
      <c r="E373" s="158" t="s">
        <v>3</v>
      </c>
      <c r="F373" s="159" t="s">
        <v>430</v>
      </c>
      <c r="H373" s="158" t="s">
        <v>3</v>
      </c>
      <c r="I373" s="160"/>
      <c r="M373" s="157"/>
      <c r="N373" s="161"/>
      <c r="O373" s="162"/>
      <c r="P373" s="162"/>
      <c r="Q373" s="162"/>
      <c r="R373" s="162"/>
      <c r="S373" s="162"/>
      <c r="T373" s="162"/>
      <c r="U373" s="163"/>
      <c r="AU373" s="158" t="s">
        <v>145</v>
      </c>
      <c r="AV373" s="158" t="s">
        <v>82</v>
      </c>
      <c r="AW373" s="13" t="s">
        <v>80</v>
      </c>
      <c r="AX373" s="13" t="s">
        <v>34</v>
      </c>
      <c r="AY373" s="13" t="s">
        <v>72</v>
      </c>
      <c r="AZ373" s="158" t="s">
        <v>134</v>
      </c>
    </row>
    <row r="374" spans="1:66" s="14" customFormat="1">
      <c r="B374" s="164"/>
      <c r="D374" s="152" t="s">
        <v>145</v>
      </c>
      <c r="E374" s="165" t="s">
        <v>3</v>
      </c>
      <c r="F374" s="166" t="s">
        <v>431</v>
      </c>
      <c r="H374" s="167">
        <v>533.75</v>
      </c>
      <c r="I374" s="168"/>
      <c r="M374" s="164"/>
      <c r="N374" s="169"/>
      <c r="O374" s="170"/>
      <c r="P374" s="170"/>
      <c r="Q374" s="170"/>
      <c r="R374" s="170"/>
      <c r="S374" s="170"/>
      <c r="T374" s="170"/>
      <c r="U374" s="171"/>
      <c r="AU374" s="165" t="s">
        <v>145</v>
      </c>
      <c r="AV374" s="165" t="s">
        <v>82</v>
      </c>
      <c r="AW374" s="14" t="s">
        <v>82</v>
      </c>
      <c r="AX374" s="14" t="s">
        <v>34</v>
      </c>
      <c r="AY374" s="14" t="s">
        <v>72</v>
      </c>
      <c r="AZ374" s="165" t="s">
        <v>134</v>
      </c>
    </row>
    <row r="375" spans="1:66" s="13" customFormat="1">
      <c r="B375" s="157"/>
      <c r="D375" s="152" t="s">
        <v>145</v>
      </c>
      <c r="E375" s="158" t="s">
        <v>3</v>
      </c>
      <c r="F375" s="159" t="s">
        <v>465</v>
      </c>
      <c r="H375" s="158" t="s">
        <v>3</v>
      </c>
      <c r="I375" s="160"/>
      <c r="M375" s="157"/>
      <c r="N375" s="161"/>
      <c r="O375" s="162"/>
      <c r="P375" s="162"/>
      <c r="Q375" s="162"/>
      <c r="R375" s="162"/>
      <c r="S375" s="162"/>
      <c r="T375" s="162"/>
      <c r="U375" s="163"/>
      <c r="AU375" s="158" t="s">
        <v>145</v>
      </c>
      <c r="AV375" s="158" t="s">
        <v>82</v>
      </c>
      <c r="AW375" s="13" t="s">
        <v>80</v>
      </c>
      <c r="AX375" s="13" t="s">
        <v>34</v>
      </c>
      <c r="AY375" s="13" t="s">
        <v>72</v>
      </c>
      <c r="AZ375" s="158" t="s">
        <v>134</v>
      </c>
    </row>
    <row r="376" spans="1:66" s="13" customFormat="1">
      <c r="B376" s="157"/>
      <c r="D376" s="152" t="s">
        <v>145</v>
      </c>
      <c r="E376" s="158" t="s">
        <v>3</v>
      </c>
      <c r="F376" s="159" t="s">
        <v>411</v>
      </c>
      <c r="H376" s="158" t="s">
        <v>3</v>
      </c>
      <c r="I376" s="160"/>
      <c r="M376" s="157"/>
      <c r="N376" s="161"/>
      <c r="O376" s="162"/>
      <c r="P376" s="162"/>
      <c r="Q376" s="162"/>
      <c r="R376" s="162"/>
      <c r="S376" s="162"/>
      <c r="T376" s="162"/>
      <c r="U376" s="163"/>
      <c r="AU376" s="158" t="s">
        <v>145</v>
      </c>
      <c r="AV376" s="158" t="s">
        <v>82</v>
      </c>
      <c r="AW376" s="13" t="s">
        <v>80</v>
      </c>
      <c r="AX376" s="13" t="s">
        <v>34</v>
      </c>
      <c r="AY376" s="13" t="s">
        <v>72</v>
      </c>
      <c r="AZ376" s="158" t="s">
        <v>134</v>
      </c>
    </row>
    <row r="377" spans="1:66" s="14" customFormat="1">
      <c r="B377" s="164"/>
      <c r="D377" s="152" t="s">
        <v>145</v>
      </c>
      <c r="E377" s="165" t="s">
        <v>3</v>
      </c>
      <c r="F377" s="166" t="s">
        <v>412</v>
      </c>
      <c r="H377" s="167">
        <v>1093.5</v>
      </c>
      <c r="I377" s="168"/>
      <c r="M377" s="164"/>
      <c r="N377" s="169"/>
      <c r="O377" s="170"/>
      <c r="P377" s="170"/>
      <c r="Q377" s="170"/>
      <c r="R377" s="170"/>
      <c r="S377" s="170"/>
      <c r="T377" s="170"/>
      <c r="U377" s="171"/>
      <c r="AU377" s="165" t="s">
        <v>145</v>
      </c>
      <c r="AV377" s="165" t="s">
        <v>82</v>
      </c>
      <c r="AW377" s="14" t="s">
        <v>82</v>
      </c>
      <c r="AX377" s="14" t="s">
        <v>34</v>
      </c>
      <c r="AY377" s="14" t="s">
        <v>72</v>
      </c>
      <c r="AZ377" s="165" t="s">
        <v>134</v>
      </c>
    </row>
    <row r="378" spans="1:66" s="13" customFormat="1">
      <c r="B378" s="157"/>
      <c r="D378" s="152" t="s">
        <v>145</v>
      </c>
      <c r="E378" s="158" t="s">
        <v>3</v>
      </c>
      <c r="F378" s="159" t="s">
        <v>413</v>
      </c>
      <c r="H378" s="158" t="s">
        <v>3</v>
      </c>
      <c r="I378" s="160"/>
      <c r="M378" s="157"/>
      <c r="N378" s="161"/>
      <c r="O378" s="162"/>
      <c r="P378" s="162"/>
      <c r="Q378" s="162"/>
      <c r="R378" s="162"/>
      <c r="S378" s="162"/>
      <c r="T378" s="162"/>
      <c r="U378" s="163"/>
      <c r="AU378" s="158" t="s">
        <v>145</v>
      </c>
      <c r="AV378" s="158" t="s">
        <v>82</v>
      </c>
      <c r="AW378" s="13" t="s">
        <v>80</v>
      </c>
      <c r="AX378" s="13" t="s">
        <v>34</v>
      </c>
      <c r="AY378" s="13" t="s">
        <v>72</v>
      </c>
      <c r="AZ378" s="158" t="s">
        <v>134</v>
      </c>
    </row>
    <row r="379" spans="1:66" s="14" customFormat="1">
      <c r="B379" s="164"/>
      <c r="D379" s="152" t="s">
        <v>145</v>
      </c>
      <c r="E379" s="165" t="s">
        <v>3</v>
      </c>
      <c r="F379" s="166" t="s">
        <v>414</v>
      </c>
      <c r="H379" s="167">
        <v>190.25</v>
      </c>
      <c r="I379" s="168"/>
      <c r="M379" s="164"/>
      <c r="N379" s="169"/>
      <c r="O379" s="170"/>
      <c r="P379" s="170"/>
      <c r="Q379" s="170"/>
      <c r="R379" s="170"/>
      <c r="S379" s="170"/>
      <c r="T379" s="170"/>
      <c r="U379" s="171"/>
      <c r="AU379" s="165" t="s">
        <v>145</v>
      </c>
      <c r="AV379" s="165" t="s">
        <v>82</v>
      </c>
      <c r="AW379" s="14" t="s">
        <v>82</v>
      </c>
      <c r="AX379" s="14" t="s">
        <v>34</v>
      </c>
      <c r="AY379" s="14" t="s">
        <v>72</v>
      </c>
      <c r="AZ379" s="165" t="s">
        <v>134</v>
      </c>
    </row>
    <row r="380" spans="1:66" s="15" customFormat="1">
      <c r="B380" s="172"/>
      <c r="D380" s="152" t="s">
        <v>145</v>
      </c>
      <c r="E380" s="173" t="s">
        <v>3</v>
      </c>
      <c r="F380" s="174" t="s">
        <v>155</v>
      </c>
      <c r="H380" s="175">
        <v>4108.75</v>
      </c>
      <c r="I380" s="176"/>
      <c r="M380" s="172"/>
      <c r="N380" s="177"/>
      <c r="O380" s="178"/>
      <c r="P380" s="178"/>
      <c r="Q380" s="178"/>
      <c r="R380" s="178"/>
      <c r="S380" s="178"/>
      <c r="T380" s="178"/>
      <c r="U380" s="179"/>
      <c r="AU380" s="173" t="s">
        <v>145</v>
      </c>
      <c r="AV380" s="173" t="s">
        <v>82</v>
      </c>
      <c r="AW380" s="15" t="s">
        <v>141</v>
      </c>
      <c r="AX380" s="15" t="s">
        <v>34</v>
      </c>
      <c r="AY380" s="15" t="s">
        <v>80</v>
      </c>
      <c r="AZ380" s="173" t="s">
        <v>134</v>
      </c>
    </row>
    <row r="381" spans="1:66" s="2" customFormat="1" ht="14.45" customHeight="1">
      <c r="A381" s="33"/>
      <c r="B381" s="138"/>
      <c r="C381" s="139" t="s">
        <v>466</v>
      </c>
      <c r="D381" s="139" t="s">
        <v>136</v>
      </c>
      <c r="E381" s="140" t="s">
        <v>467</v>
      </c>
      <c r="F381" s="141" t="s">
        <v>468</v>
      </c>
      <c r="G381" s="142" t="s">
        <v>469</v>
      </c>
      <c r="H381" s="143">
        <v>5085</v>
      </c>
      <c r="I381" s="144"/>
      <c r="J381" s="145">
        <f>ROUND(I381*H381,2)</f>
        <v>0</v>
      </c>
      <c r="K381" s="141" t="s">
        <v>140</v>
      </c>
      <c r="L381" s="282" t="s">
        <v>1408</v>
      </c>
      <c r="M381" s="34"/>
      <c r="N381" s="146" t="s">
        <v>3</v>
      </c>
      <c r="O381" s="147" t="s">
        <v>43</v>
      </c>
      <c r="P381" s="54"/>
      <c r="Q381" s="148">
        <f>P381*H381</f>
        <v>0</v>
      </c>
      <c r="R381" s="148">
        <v>0</v>
      </c>
      <c r="S381" s="148">
        <f>R381*H381</f>
        <v>0</v>
      </c>
      <c r="T381" s="148">
        <v>0</v>
      </c>
      <c r="U381" s="149">
        <f>T381*H381</f>
        <v>0</v>
      </c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S381" s="150" t="s">
        <v>141</v>
      </c>
      <c r="AU381" s="150" t="s">
        <v>136</v>
      </c>
      <c r="AV381" s="150" t="s">
        <v>82</v>
      </c>
      <c r="AZ381" s="18" t="s">
        <v>134</v>
      </c>
      <c r="BF381" s="151">
        <f>IF(O381="základní",J381,0)</f>
        <v>0</v>
      </c>
      <c r="BG381" s="151">
        <f>IF(O381="snížená",J381,0)</f>
        <v>0</v>
      </c>
      <c r="BH381" s="151">
        <f>IF(O381="zákl. přenesená",J381,0)</f>
        <v>0</v>
      </c>
      <c r="BI381" s="151">
        <f>IF(O381="sníž. přenesená",J381,0)</f>
        <v>0</v>
      </c>
      <c r="BJ381" s="151">
        <f>IF(O381="nulová",J381,0)</f>
        <v>0</v>
      </c>
      <c r="BK381" s="18" t="s">
        <v>80</v>
      </c>
      <c r="BL381" s="151">
        <f>ROUND(I381*H381,2)</f>
        <v>0</v>
      </c>
      <c r="BM381" s="18" t="s">
        <v>141</v>
      </c>
      <c r="BN381" s="150" t="s">
        <v>470</v>
      </c>
    </row>
    <row r="382" spans="1:66" s="2" customFormat="1">
      <c r="A382" s="33"/>
      <c r="B382" s="34"/>
      <c r="C382" s="33"/>
      <c r="D382" s="152" t="s">
        <v>143</v>
      </c>
      <c r="E382" s="33"/>
      <c r="F382" s="153" t="s">
        <v>471</v>
      </c>
      <c r="G382" s="33"/>
      <c r="H382" s="33"/>
      <c r="I382" s="154"/>
      <c r="J382" s="33"/>
      <c r="K382" s="33"/>
      <c r="M382" s="34"/>
      <c r="N382" s="155"/>
      <c r="O382" s="156"/>
      <c r="P382" s="54"/>
      <c r="Q382" s="54"/>
      <c r="R382" s="54"/>
      <c r="S382" s="54"/>
      <c r="T382" s="54"/>
      <c r="U382" s="55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U382" s="18" t="s">
        <v>143</v>
      </c>
      <c r="AV382" s="18" t="s">
        <v>82</v>
      </c>
    </row>
    <row r="383" spans="1:66" s="13" customFormat="1">
      <c r="B383" s="157"/>
      <c r="D383" s="152" t="s">
        <v>145</v>
      </c>
      <c r="E383" s="158" t="s">
        <v>3</v>
      </c>
      <c r="F383" s="159" t="s">
        <v>146</v>
      </c>
      <c r="H383" s="158" t="s">
        <v>3</v>
      </c>
      <c r="I383" s="160"/>
      <c r="M383" s="157"/>
      <c r="N383" s="161"/>
      <c r="O383" s="162"/>
      <c r="P383" s="162"/>
      <c r="Q383" s="162"/>
      <c r="R383" s="162"/>
      <c r="S383" s="162"/>
      <c r="T383" s="162"/>
      <c r="U383" s="163"/>
      <c r="AU383" s="158" t="s">
        <v>145</v>
      </c>
      <c r="AV383" s="158" t="s">
        <v>82</v>
      </c>
      <c r="AW383" s="13" t="s">
        <v>80</v>
      </c>
      <c r="AX383" s="13" t="s">
        <v>34</v>
      </c>
      <c r="AY383" s="13" t="s">
        <v>72</v>
      </c>
      <c r="AZ383" s="158" t="s">
        <v>134</v>
      </c>
    </row>
    <row r="384" spans="1:66" s="13" customFormat="1">
      <c r="B384" s="157"/>
      <c r="D384" s="152" t="s">
        <v>145</v>
      </c>
      <c r="E384" s="158" t="s">
        <v>3</v>
      </c>
      <c r="F384" s="159" t="s">
        <v>472</v>
      </c>
      <c r="H384" s="158" t="s">
        <v>3</v>
      </c>
      <c r="I384" s="160"/>
      <c r="M384" s="157"/>
      <c r="N384" s="161"/>
      <c r="O384" s="162"/>
      <c r="P384" s="162"/>
      <c r="Q384" s="162"/>
      <c r="R384" s="162"/>
      <c r="S384" s="162"/>
      <c r="T384" s="162"/>
      <c r="U384" s="163"/>
      <c r="AU384" s="158" t="s">
        <v>145</v>
      </c>
      <c r="AV384" s="158" t="s">
        <v>82</v>
      </c>
      <c r="AW384" s="13" t="s">
        <v>80</v>
      </c>
      <c r="AX384" s="13" t="s">
        <v>34</v>
      </c>
      <c r="AY384" s="13" t="s">
        <v>72</v>
      </c>
      <c r="AZ384" s="158" t="s">
        <v>134</v>
      </c>
    </row>
    <row r="385" spans="1:66" s="13" customFormat="1">
      <c r="B385" s="157"/>
      <c r="D385" s="152" t="s">
        <v>145</v>
      </c>
      <c r="E385" s="158" t="s">
        <v>3</v>
      </c>
      <c r="F385" s="159" t="s">
        <v>424</v>
      </c>
      <c r="H385" s="158" t="s">
        <v>3</v>
      </c>
      <c r="I385" s="160"/>
      <c r="M385" s="157"/>
      <c r="N385" s="161"/>
      <c r="O385" s="162"/>
      <c r="P385" s="162"/>
      <c r="Q385" s="162"/>
      <c r="R385" s="162"/>
      <c r="S385" s="162"/>
      <c r="T385" s="162"/>
      <c r="U385" s="163"/>
      <c r="AU385" s="158" t="s">
        <v>145</v>
      </c>
      <c r="AV385" s="158" t="s">
        <v>82</v>
      </c>
      <c r="AW385" s="13" t="s">
        <v>80</v>
      </c>
      <c r="AX385" s="13" t="s">
        <v>34</v>
      </c>
      <c r="AY385" s="13" t="s">
        <v>72</v>
      </c>
      <c r="AZ385" s="158" t="s">
        <v>134</v>
      </c>
    </row>
    <row r="386" spans="1:66" s="14" customFormat="1">
      <c r="B386" s="164"/>
      <c r="D386" s="152" t="s">
        <v>145</v>
      </c>
      <c r="E386" s="165" t="s">
        <v>3</v>
      </c>
      <c r="F386" s="166" t="s">
        <v>473</v>
      </c>
      <c r="H386" s="167">
        <v>632.70000000000005</v>
      </c>
      <c r="I386" s="168"/>
      <c r="M386" s="164"/>
      <c r="N386" s="169"/>
      <c r="O386" s="170"/>
      <c r="P386" s="170"/>
      <c r="Q386" s="170"/>
      <c r="R386" s="170"/>
      <c r="S386" s="170"/>
      <c r="T386" s="170"/>
      <c r="U386" s="171"/>
      <c r="AU386" s="165" t="s">
        <v>145</v>
      </c>
      <c r="AV386" s="165" t="s">
        <v>82</v>
      </c>
      <c r="AW386" s="14" t="s">
        <v>82</v>
      </c>
      <c r="AX386" s="14" t="s">
        <v>34</v>
      </c>
      <c r="AY386" s="14" t="s">
        <v>72</v>
      </c>
      <c r="AZ386" s="165" t="s">
        <v>134</v>
      </c>
    </row>
    <row r="387" spans="1:66" s="13" customFormat="1">
      <c r="B387" s="157"/>
      <c r="D387" s="152" t="s">
        <v>145</v>
      </c>
      <c r="E387" s="158" t="s">
        <v>3</v>
      </c>
      <c r="F387" s="159" t="s">
        <v>464</v>
      </c>
      <c r="H387" s="158" t="s">
        <v>3</v>
      </c>
      <c r="I387" s="160"/>
      <c r="M387" s="157"/>
      <c r="N387" s="161"/>
      <c r="O387" s="162"/>
      <c r="P387" s="162"/>
      <c r="Q387" s="162"/>
      <c r="R387" s="162"/>
      <c r="S387" s="162"/>
      <c r="T387" s="162"/>
      <c r="U387" s="163"/>
      <c r="AU387" s="158" t="s">
        <v>145</v>
      </c>
      <c r="AV387" s="158" t="s">
        <v>82</v>
      </c>
      <c r="AW387" s="13" t="s">
        <v>80</v>
      </c>
      <c r="AX387" s="13" t="s">
        <v>34</v>
      </c>
      <c r="AY387" s="13" t="s">
        <v>72</v>
      </c>
      <c r="AZ387" s="158" t="s">
        <v>134</v>
      </c>
    </row>
    <row r="388" spans="1:66" s="14" customFormat="1">
      <c r="B388" s="164"/>
      <c r="D388" s="152" t="s">
        <v>145</v>
      </c>
      <c r="E388" s="165" t="s">
        <v>3</v>
      </c>
      <c r="F388" s="166" t="s">
        <v>474</v>
      </c>
      <c r="H388" s="167">
        <v>-342.45</v>
      </c>
      <c r="I388" s="168"/>
      <c r="M388" s="164"/>
      <c r="N388" s="169"/>
      <c r="O388" s="170"/>
      <c r="P388" s="170"/>
      <c r="Q388" s="170"/>
      <c r="R388" s="170"/>
      <c r="S388" s="170"/>
      <c r="T388" s="170"/>
      <c r="U388" s="171"/>
      <c r="AU388" s="165" t="s">
        <v>145</v>
      </c>
      <c r="AV388" s="165" t="s">
        <v>82</v>
      </c>
      <c r="AW388" s="14" t="s">
        <v>82</v>
      </c>
      <c r="AX388" s="14" t="s">
        <v>34</v>
      </c>
      <c r="AY388" s="14" t="s">
        <v>72</v>
      </c>
      <c r="AZ388" s="165" t="s">
        <v>134</v>
      </c>
    </row>
    <row r="389" spans="1:66" s="13" customFormat="1">
      <c r="B389" s="157"/>
      <c r="D389" s="152" t="s">
        <v>145</v>
      </c>
      <c r="E389" s="158" t="s">
        <v>3</v>
      </c>
      <c r="F389" s="159" t="s">
        <v>428</v>
      </c>
      <c r="H389" s="158" t="s">
        <v>3</v>
      </c>
      <c r="I389" s="160"/>
      <c r="M389" s="157"/>
      <c r="N389" s="161"/>
      <c r="O389" s="162"/>
      <c r="P389" s="162"/>
      <c r="Q389" s="162"/>
      <c r="R389" s="162"/>
      <c r="S389" s="162"/>
      <c r="T389" s="162"/>
      <c r="U389" s="163"/>
      <c r="AU389" s="158" t="s">
        <v>145</v>
      </c>
      <c r="AV389" s="158" t="s">
        <v>82</v>
      </c>
      <c r="AW389" s="13" t="s">
        <v>80</v>
      </c>
      <c r="AX389" s="13" t="s">
        <v>34</v>
      </c>
      <c r="AY389" s="13" t="s">
        <v>72</v>
      </c>
      <c r="AZ389" s="158" t="s">
        <v>134</v>
      </c>
    </row>
    <row r="390" spans="1:66" s="14" customFormat="1">
      <c r="B390" s="164"/>
      <c r="D390" s="152" t="s">
        <v>145</v>
      </c>
      <c r="E390" s="165" t="s">
        <v>3</v>
      </c>
      <c r="F390" s="166" t="s">
        <v>475</v>
      </c>
      <c r="H390" s="167">
        <v>3834</v>
      </c>
      <c r="I390" s="168"/>
      <c r="M390" s="164"/>
      <c r="N390" s="169"/>
      <c r="O390" s="170"/>
      <c r="P390" s="170"/>
      <c r="Q390" s="170"/>
      <c r="R390" s="170"/>
      <c r="S390" s="170"/>
      <c r="T390" s="170"/>
      <c r="U390" s="171"/>
      <c r="AU390" s="165" t="s">
        <v>145</v>
      </c>
      <c r="AV390" s="165" t="s">
        <v>82</v>
      </c>
      <c r="AW390" s="14" t="s">
        <v>82</v>
      </c>
      <c r="AX390" s="14" t="s">
        <v>34</v>
      </c>
      <c r="AY390" s="14" t="s">
        <v>72</v>
      </c>
      <c r="AZ390" s="165" t="s">
        <v>134</v>
      </c>
    </row>
    <row r="391" spans="1:66" s="13" customFormat="1">
      <c r="B391" s="157"/>
      <c r="D391" s="152" t="s">
        <v>145</v>
      </c>
      <c r="E391" s="158" t="s">
        <v>3</v>
      </c>
      <c r="F391" s="159" t="s">
        <v>430</v>
      </c>
      <c r="H391" s="158" t="s">
        <v>3</v>
      </c>
      <c r="I391" s="160"/>
      <c r="M391" s="157"/>
      <c r="N391" s="161"/>
      <c r="O391" s="162"/>
      <c r="P391" s="162"/>
      <c r="Q391" s="162"/>
      <c r="R391" s="162"/>
      <c r="S391" s="162"/>
      <c r="T391" s="162"/>
      <c r="U391" s="163"/>
      <c r="AU391" s="158" t="s">
        <v>145</v>
      </c>
      <c r="AV391" s="158" t="s">
        <v>82</v>
      </c>
      <c r="AW391" s="13" t="s">
        <v>80</v>
      </c>
      <c r="AX391" s="13" t="s">
        <v>34</v>
      </c>
      <c r="AY391" s="13" t="s">
        <v>72</v>
      </c>
      <c r="AZ391" s="158" t="s">
        <v>134</v>
      </c>
    </row>
    <row r="392" spans="1:66" s="14" customFormat="1">
      <c r="B392" s="164"/>
      <c r="D392" s="152" t="s">
        <v>145</v>
      </c>
      <c r="E392" s="165" t="s">
        <v>3</v>
      </c>
      <c r="F392" s="166" t="s">
        <v>476</v>
      </c>
      <c r="H392" s="167">
        <v>960.75</v>
      </c>
      <c r="I392" s="168"/>
      <c r="M392" s="164"/>
      <c r="N392" s="169"/>
      <c r="O392" s="170"/>
      <c r="P392" s="170"/>
      <c r="Q392" s="170"/>
      <c r="R392" s="170"/>
      <c r="S392" s="170"/>
      <c r="T392" s="170"/>
      <c r="U392" s="171"/>
      <c r="AU392" s="165" t="s">
        <v>145</v>
      </c>
      <c r="AV392" s="165" t="s">
        <v>82</v>
      </c>
      <c r="AW392" s="14" t="s">
        <v>82</v>
      </c>
      <c r="AX392" s="14" t="s">
        <v>34</v>
      </c>
      <c r="AY392" s="14" t="s">
        <v>72</v>
      </c>
      <c r="AZ392" s="165" t="s">
        <v>134</v>
      </c>
    </row>
    <row r="393" spans="1:66" s="15" customFormat="1">
      <c r="B393" s="172"/>
      <c r="D393" s="152" t="s">
        <v>145</v>
      </c>
      <c r="E393" s="173" t="s">
        <v>3</v>
      </c>
      <c r="F393" s="174" t="s">
        <v>155</v>
      </c>
      <c r="H393" s="175">
        <v>5085</v>
      </c>
      <c r="I393" s="176"/>
      <c r="M393" s="172"/>
      <c r="N393" s="177"/>
      <c r="O393" s="178"/>
      <c r="P393" s="178"/>
      <c r="Q393" s="178"/>
      <c r="R393" s="178"/>
      <c r="S393" s="178"/>
      <c r="T393" s="178"/>
      <c r="U393" s="179"/>
      <c r="AU393" s="173" t="s">
        <v>145</v>
      </c>
      <c r="AV393" s="173" t="s">
        <v>82</v>
      </c>
      <c r="AW393" s="15" t="s">
        <v>141</v>
      </c>
      <c r="AX393" s="15" t="s">
        <v>34</v>
      </c>
      <c r="AY393" s="15" t="s">
        <v>80</v>
      </c>
      <c r="AZ393" s="173" t="s">
        <v>134</v>
      </c>
    </row>
    <row r="394" spans="1:66" s="2" customFormat="1" ht="14.45" customHeight="1">
      <c r="A394" s="33"/>
      <c r="B394" s="138"/>
      <c r="C394" s="139" t="s">
        <v>477</v>
      </c>
      <c r="D394" s="139" t="s">
        <v>136</v>
      </c>
      <c r="E394" s="140" t="s">
        <v>478</v>
      </c>
      <c r="F394" s="141" t="s">
        <v>479</v>
      </c>
      <c r="G394" s="142" t="s">
        <v>268</v>
      </c>
      <c r="H394" s="143">
        <v>201.5</v>
      </c>
      <c r="I394" s="144"/>
      <c r="J394" s="145">
        <f>ROUND(I394*H394,2)</f>
        <v>0</v>
      </c>
      <c r="K394" s="141" t="s">
        <v>140</v>
      </c>
      <c r="L394" s="282" t="s">
        <v>1408</v>
      </c>
      <c r="M394" s="34"/>
      <c r="N394" s="146" t="s">
        <v>3</v>
      </c>
      <c r="O394" s="147" t="s">
        <v>43</v>
      </c>
      <c r="P394" s="54"/>
      <c r="Q394" s="148">
        <f>P394*H394</f>
        <v>0</v>
      </c>
      <c r="R394" s="148">
        <v>0</v>
      </c>
      <c r="S394" s="148">
        <f>R394*H394</f>
        <v>0</v>
      </c>
      <c r="T394" s="148">
        <v>0</v>
      </c>
      <c r="U394" s="149">
        <f>T394*H394</f>
        <v>0</v>
      </c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S394" s="150" t="s">
        <v>141</v>
      </c>
      <c r="AU394" s="150" t="s">
        <v>136</v>
      </c>
      <c r="AV394" s="150" t="s">
        <v>82</v>
      </c>
      <c r="AZ394" s="18" t="s">
        <v>134</v>
      </c>
      <c r="BF394" s="151">
        <f>IF(O394="základní",J394,0)</f>
        <v>0</v>
      </c>
      <c r="BG394" s="151">
        <f>IF(O394="snížená",J394,0)</f>
        <v>0</v>
      </c>
      <c r="BH394" s="151">
        <f>IF(O394="zákl. přenesená",J394,0)</f>
        <v>0</v>
      </c>
      <c r="BI394" s="151">
        <f>IF(O394="sníž. přenesená",J394,0)</f>
        <v>0</v>
      </c>
      <c r="BJ394" s="151">
        <f>IF(O394="nulová",J394,0)</f>
        <v>0</v>
      </c>
      <c r="BK394" s="18" t="s">
        <v>80</v>
      </c>
      <c r="BL394" s="151">
        <f>ROUND(I394*H394,2)</f>
        <v>0</v>
      </c>
      <c r="BM394" s="18" t="s">
        <v>141</v>
      </c>
      <c r="BN394" s="150" t="s">
        <v>480</v>
      </c>
    </row>
    <row r="395" spans="1:66" s="2" customFormat="1" ht="19.5">
      <c r="A395" s="33"/>
      <c r="B395" s="34"/>
      <c r="C395" s="33"/>
      <c r="D395" s="152" t="s">
        <v>143</v>
      </c>
      <c r="E395" s="33"/>
      <c r="F395" s="153" t="s">
        <v>481</v>
      </c>
      <c r="G395" s="33"/>
      <c r="H395" s="33"/>
      <c r="I395" s="154"/>
      <c r="J395" s="33"/>
      <c r="K395" s="33"/>
      <c r="M395" s="34"/>
      <c r="N395" s="155"/>
      <c r="O395" s="156"/>
      <c r="P395" s="54"/>
      <c r="Q395" s="54"/>
      <c r="R395" s="54"/>
      <c r="S395" s="54"/>
      <c r="T395" s="54"/>
      <c r="U395" s="55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U395" s="18" t="s">
        <v>143</v>
      </c>
      <c r="AV395" s="18" t="s">
        <v>82</v>
      </c>
    </row>
    <row r="396" spans="1:66" s="13" customFormat="1">
      <c r="B396" s="157"/>
      <c r="D396" s="152" t="s">
        <v>145</v>
      </c>
      <c r="E396" s="158" t="s">
        <v>3</v>
      </c>
      <c r="F396" s="159" t="s">
        <v>482</v>
      </c>
      <c r="H396" s="158" t="s">
        <v>3</v>
      </c>
      <c r="I396" s="160"/>
      <c r="M396" s="157"/>
      <c r="N396" s="161"/>
      <c r="O396" s="162"/>
      <c r="P396" s="162"/>
      <c r="Q396" s="162"/>
      <c r="R396" s="162"/>
      <c r="S396" s="162"/>
      <c r="T396" s="162"/>
      <c r="U396" s="163"/>
      <c r="AU396" s="158" t="s">
        <v>145</v>
      </c>
      <c r="AV396" s="158" t="s">
        <v>82</v>
      </c>
      <c r="AW396" s="13" t="s">
        <v>80</v>
      </c>
      <c r="AX396" s="13" t="s">
        <v>34</v>
      </c>
      <c r="AY396" s="13" t="s">
        <v>72</v>
      </c>
      <c r="AZ396" s="158" t="s">
        <v>134</v>
      </c>
    </row>
    <row r="397" spans="1:66" s="13" customFormat="1">
      <c r="B397" s="157"/>
      <c r="D397" s="152" t="s">
        <v>145</v>
      </c>
      <c r="E397" s="158" t="s">
        <v>3</v>
      </c>
      <c r="F397" s="159" t="s">
        <v>483</v>
      </c>
      <c r="H397" s="158" t="s">
        <v>3</v>
      </c>
      <c r="I397" s="160"/>
      <c r="M397" s="157"/>
      <c r="N397" s="161"/>
      <c r="O397" s="162"/>
      <c r="P397" s="162"/>
      <c r="Q397" s="162"/>
      <c r="R397" s="162"/>
      <c r="S397" s="162"/>
      <c r="T397" s="162"/>
      <c r="U397" s="163"/>
      <c r="AU397" s="158" t="s">
        <v>145</v>
      </c>
      <c r="AV397" s="158" t="s">
        <v>82</v>
      </c>
      <c r="AW397" s="13" t="s">
        <v>80</v>
      </c>
      <c r="AX397" s="13" t="s">
        <v>34</v>
      </c>
      <c r="AY397" s="13" t="s">
        <v>72</v>
      </c>
      <c r="AZ397" s="158" t="s">
        <v>134</v>
      </c>
    </row>
    <row r="398" spans="1:66" s="14" customFormat="1">
      <c r="B398" s="164"/>
      <c r="D398" s="152" t="s">
        <v>145</v>
      </c>
      <c r="E398" s="165" t="s">
        <v>3</v>
      </c>
      <c r="F398" s="166" t="s">
        <v>484</v>
      </c>
      <c r="H398" s="167">
        <v>100</v>
      </c>
      <c r="I398" s="168"/>
      <c r="M398" s="164"/>
      <c r="N398" s="169"/>
      <c r="O398" s="170"/>
      <c r="P398" s="170"/>
      <c r="Q398" s="170"/>
      <c r="R398" s="170"/>
      <c r="S398" s="170"/>
      <c r="T398" s="170"/>
      <c r="U398" s="171"/>
      <c r="AU398" s="165" t="s">
        <v>145</v>
      </c>
      <c r="AV398" s="165" t="s">
        <v>82</v>
      </c>
      <c r="AW398" s="14" t="s">
        <v>82</v>
      </c>
      <c r="AX398" s="14" t="s">
        <v>34</v>
      </c>
      <c r="AY398" s="14" t="s">
        <v>72</v>
      </c>
      <c r="AZ398" s="165" t="s">
        <v>134</v>
      </c>
    </row>
    <row r="399" spans="1:66" s="13" customFormat="1">
      <c r="B399" s="157"/>
      <c r="D399" s="152" t="s">
        <v>145</v>
      </c>
      <c r="E399" s="158" t="s">
        <v>3</v>
      </c>
      <c r="F399" s="159" t="s">
        <v>485</v>
      </c>
      <c r="H399" s="158" t="s">
        <v>3</v>
      </c>
      <c r="I399" s="160"/>
      <c r="M399" s="157"/>
      <c r="N399" s="161"/>
      <c r="O399" s="162"/>
      <c r="P399" s="162"/>
      <c r="Q399" s="162"/>
      <c r="R399" s="162"/>
      <c r="S399" s="162"/>
      <c r="T399" s="162"/>
      <c r="U399" s="163"/>
      <c r="AU399" s="158" t="s">
        <v>145</v>
      </c>
      <c r="AV399" s="158" t="s">
        <v>82</v>
      </c>
      <c r="AW399" s="13" t="s">
        <v>80</v>
      </c>
      <c r="AX399" s="13" t="s">
        <v>34</v>
      </c>
      <c r="AY399" s="13" t="s">
        <v>72</v>
      </c>
      <c r="AZ399" s="158" t="s">
        <v>134</v>
      </c>
    </row>
    <row r="400" spans="1:66" s="14" customFormat="1">
      <c r="B400" s="164"/>
      <c r="D400" s="152" t="s">
        <v>145</v>
      </c>
      <c r="E400" s="165" t="s">
        <v>3</v>
      </c>
      <c r="F400" s="166" t="s">
        <v>486</v>
      </c>
      <c r="H400" s="167">
        <v>11.25</v>
      </c>
      <c r="I400" s="168"/>
      <c r="M400" s="164"/>
      <c r="N400" s="169"/>
      <c r="O400" s="170"/>
      <c r="P400" s="170"/>
      <c r="Q400" s="170"/>
      <c r="R400" s="170"/>
      <c r="S400" s="170"/>
      <c r="T400" s="170"/>
      <c r="U400" s="171"/>
      <c r="AU400" s="165" t="s">
        <v>145</v>
      </c>
      <c r="AV400" s="165" t="s">
        <v>82</v>
      </c>
      <c r="AW400" s="14" t="s">
        <v>82</v>
      </c>
      <c r="AX400" s="14" t="s">
        <v>34</v>
      </c>
      <c r="AY400" s="14" t="s">
        <v>72</v>
      </c>
      <c r="AZ400" s="165" t="s">
        <v>134</v>
      </c>
    </row>
    <row r="401" spans="1:66" s="13" customFormat="1">
      <c r="B401" s="157"/>
      <c r="D401" s="152" t="s">
        <v>145</v>
      </c>
      <c r="E401" s="158" t="s">
        <v>3</v>
      </c>
      <c r="F401" s="159" t="s">
        <v>487</v>
      </c>
      <c r="H401" s="158" t="s">
        <v>3</v>
      </c>
      <c r="I401" s="160"/>
      <c r="M401" s="157"/>
      <c r="N401" s="161"/>
      <c r="O401" s="162"/>
      <c r="P401" s="162"/>
      <c r="Q401" s="162"/>
      <c r="R401" s="162"/>
      <c r="S401" s="162"/>
      <c r="T401" s="162"/>
      <c r="U401" s="163"/>
      <c r="AU401" s="158" t="s">
        <v>145</v>
      </c>
      <c r="AV401" s="158" t="s">
        <v>82</v>
      </c>
      <c r="AW401" s="13" t="s">
        <v>80</v>
      </c>
      <c r="AX401" s="13" t="s">
        <v>34</v>
      </c>
      <c r="AY401" s="13" t="s">
        <v>72</v>
      </c>
      <c r="AZ401" s="158" t="s">
        <v>134</v>
      </c>
    </row>
    <row r="402" spans="1:66" s="14" customFormat="1">
      <c r="B402" s="164"/>
      <c r="D402" s="152" t="s">
        <v>145</v>
      </c>
      <c r="E402" s="165" t="s">
        <v>3</v>
      </c>
      <c r="F402" s="166" t="s">
        <v>488</v>
      </c>
      <c r="H402" s="167">
        <v>6.75</v>
      </c>
      <c r="I402" s="168"/>
      <c r="M402" s="164"/>
      <c r="N402" s="169"/>
      <c r="O402" s="170"/>
      <c r="P402" s="170"/>
      <c r="Q402" s="170"/>
      <c r="R402" s="170"/>
      <c r="S402" s="170"/>
      <c r="T402" s="170"/>
      <c r="U402" s="171"/>
      <c r="AU402" s="165" t="s">
        <v>145</v>
      </c>
      <c r="AV402" s="165" t="s">
        <v>82</v>
      </c>
      <c r="AW402" s="14" t="s">
        <v>82</v>
      </c>
      <c r="AX402" s="14" t="s">
        <v>34</v>
      </c>
      <c r="AY402" s="14" t="s">
        <v>72</v>
      </c>
      <c r="AZ402" s="165" t="s">
        <v>134</v>
      </c>
    </row>
    <row r="403" spans="1:66" s="13" customFormat="1">
      <c r="B403" s="157"/>
      <c r="D403" s="152" t="s">
        <v>145</v>
      </c>
      <c r="E403" s="158" t="s">
        <v>3</v>
      </c>
      <c r="F403" s="159" t="s">
        <v>489</v>
      </c>
      <c r="H403" s="158" t="s">
        <v>3</v>
      </c>
      <c r="I403" s="160"/>
      <c r="M403" s="157"/>
      <c r="N403" s="161"/>
      <c r="O403" s="162"/>
      <c r="P403" s="162"/>
      <c r="Q403" s="162"/>
      <c r="R403" s="162"/>
      <c r="S403" s="162"/>
      <c r="T403" s="162"/>
      <c r="U403" s="163"/>
      <c r="AU403" s="158" t="s">
        <v>145</v>
      </c>
      <c r="AV403" s="158" t="s">
        <v>82</v>
      </c>
      <c r="AW403" s="13" t="s">
        <v>80</v>
      </c>
      <c r="AX403" s="13" t="s">
        <v>34</v>
      </c>
      <c r="AY403" s="13" t="s">
        <v>72</v>
      </c>
      <c r="AZ403" s="158" t="s">
        <v>134</v>
      </c>
    </row>
    <row r="404" spans="1:66" s="14" customFormat="1">
      <c r="B404" s="164"/>
      <c r="D404" s="152" t="s">
        <v>145</v>
      </c>
      <c r="E404" s="165" t="s">
        <v>3</v>
      </c>
      <c r="F404" s="166" t="s">
        <v>490</v>
      </c>
      <c r="H404" s="167">
        <v>70</v>
      </c>
      <c r="I404" s="168"/>
      <c r="M404" s="164"/>
      <c r="N404" s="169"/>
      <c r="O404" s="170"/>
      <c r="P404" s="170"/>
      <c r="Q404" s="170"/>
      <c r="R404" s="170"/>
      <c r="S404" s="170"/>
      <c r="T404" s="170"/>
      <c r="U404" s="171"/>
      <c r="AU404" s="165" t="s">
        <v>145</v>
      </c>
      <c r="AV404" s="165" t="s">
        <v>82</v>
      </c>
      <c r="AW404" s="14" t="s">
        <v>82</v>
      </c>
      <c r="AX404" s="14" t="s">
        <v>34</v>
      </c>
      <c r="AY404" s="14" t="s">
        <v>72</v>
      </c>
      <c r="AZ404" s="165" t="s">
        <v>134</v>
      </c>
    </row>
    <row r="405" spans="1:66" s="13" customFormat="1">
      <c r="B405" s="157"/>
      <c r="D405" s="152" t="s">
        <v>145</v>
      </c>
      <c r="E405" s="158" t="s">
        <v>3</v>
      </c>
      <c r="F405" s="159" t="s">
        <v>491</v>
      </c>
      <c r="H405" s="158" t="s">
        <v>3</v>
      </c>
      <c r="I405" s="160"/>
      <c r="M405" s="157"/>
      <c r="N405" s="161"/>
      <c r="O405" s="162"/>
      <c r="P405" s="162"/>
      <c r="Q405" s="162"/>
      <c r="R405" s="162"/>
      <c r="S405" s="162"/>
      <c r="T405" s="162"/>
      <c r="U405" s="163"/>
      <c r="AU405" s="158" t="s">
        <v>145</v>
      </c>
      <c r="AV405" s="158" t="s">
        <v>82</v>
      </c>
      <c r="AW405" s="13" t="s">
        <v>80</v>
      </c>
      <c r="AX405" s="13" t="s">
        <v>34</v>
      </c>
      <c r="AY405" s="13" t="s">
        <v>72</v>
      </c>
      <c r="AZ405" s="158" t="s">
        <v>134</v>
      </c>
    </row>
    <row r="406" spans="1:66" s="14" customFormat="1">
      <c r="B406" s="164"/>
      <c r="D406" s="152" t="s">
        <v>145</v>
      </c>
      <c r="E406" s="165" t="s">
        <v>3</v>
      </c>
      <c r="F406" s="166" t="s">
        <v>492</v>
      </c>
      <c r="H406" s="167">
        <v>13.5</v>
      </c>
      <c r="I406" s="168"/>
      <c r="M406" s="164"/>
      <c r="N406" s="169"/>
      <c r="O406" s="170"/>
      <c r="P406" s="170"/>
      <c r="Q406" s="170"/>
      <c r="R406" s="170"/>
      <c r="S406" s="170"/>
      <c r="T406" s="170"/>
      <c r="U406" s="171"/>
      <c r="AU406" s="165" t="s">
        <v>145</v>
      </c>
      <c r="AV406" s="165" t="s">
        <v>82</v>
      </c>
      <c r="AW406" s="14" t="s">
        <v>82</v>
      </c>
      <c r="AX406" s="14" t="s">
        <v>34</v>
      </c>
      <c r="AY406" s="14" t="s">
        <v>72</v>
      </c>
      <c r="AZ406" s="165" t="s">
        <v>134</v>
      </c>
    </row>
    <row r="407" spans="1:66" s="15" customFormat="1">
      <c r="B407" s="172"/>
      <c r="D407" s="152" t="s">
        <v>145</v>
      </c>
      <c r="E407" s="173" t="s">
        <v>3</v>
      </c>
      <c r="F407" s="174" t="s">
        <v>155</v>
      </c>
      <c r="H407" s="175">
        <v>201.5</v>
      </c>
      <c r="I407" s="176"/>
      <c r="M407" s="172"/>
      <c r="N407" s="177"/>
      <c r="O407" s="178"/>
      <c r="P407" s="178"/>
      <c r="Q407" s="178"/>
      <c r="R407" s="178"/>
      <c r="S407" s="178"/>
      <c r="T407" s="178"/>
      <c r="U407" s="179"/>
      <c r="AU407" s="173" t="s">
        <v>145</v>
      </c>
      <c r="AV407" s="173" t="s">
        <v>82</v>
      </c>
      <c r="AW407" s="15" t="s">
        <v>141</v>
      </c>
      <c r="AX407" s="15" t="s">
        <v>34</v>
      </c>
      <c r="AY407" s="15" t="s">
        <v>80</v>
      </c>
      <c r="AZ407" s="173" t="s">
        <v>134</v>
      </c>
    </row>
    <row r="408" spans="1:66" s="2" customFormat="1" ht="14.45" customHeight="1">
      <c r="A408" s="33"/>
      <c r="B408" s="138"/>
      <c r="C408" s="180" t="s">
        <v>493</v>
      </c>
      <c r="D408" s="180" t="s">
        <v>494</v>
      </c>
      <c r="E408" s="181" t="s">
        <v>495</v>
      </c>
      <c r="F408" s="182" t="s">
        <v>496</v>
      </c>
      <c r="G408" s="183" t="s">
        <v>469</v>
      </c>
      <c r="H408" s="184">
        <v>47.453000000000003</v>
      </c>
      <c r="I408" s="185"/>
      <c r="J408" s="186">
        <f>ROUND(I408*H408,2)</f>
        <v>0</v>
      </c>
      <c r="K408" s="182" t="s">
        <v>140</v>
      </c>
      <c r="L408" s="282" t="s">
        <v>1408</v>
      </c>
      <c r="M408" s="187"/>
      <c r="N408" s="188" t="s">
        <v>3</v>
      </c>
      <c r="O408" s="189" t="s">
        <v>43</v>
      </c>
      <c r="P408" s="54"/>
      <c r="Q408" s="148">
        <f>P408*H408</f>
        <v>0</v>
      </c>
      <c r="R408" s="148">
        <v>1</v>
      </c>
      <c r="S408" s="148">
        <f>R408*H408</f>
        <v>47.453000000000003</v>
      </c>
      <c r="T408" s="148">
        <v>0</v>
      </c>
      <c r="U408" s="149">
        <f>T408*H408</f>
        <v>0</v>
      </c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S408" s="150" t="s">
        <v>195</v>
      </c>
      <c r="AU408" s="150" t="s">
        <v>494</v>
      </c>
      <c r="AV408" s="150" t="s">
        <v>82</v>
      </c>
      <c r="AZ408" s="18" t="s">
        <v>134</v>
      </c>
      <c r="BF408" s="151">
        <f>IF(O408="základní",J408,0)</f>
        <v>0</v>
      </c>
      <c r="BG408" s="151">
        <f>IF(O408="snížená",J408,0)</f>
        <v>0</v>
      </c>
      <c r="BH408" s="151">
        <f>IF(O408="zákl. přenesená",J408,0)</f>
        <v>0</v>
      </c>
      <c r="BI408" s="151">
        <f>IF(O408="sníž. přenesená",J408,0)</f>
        <v>0</v>
      </c>
      <c r="BJ408" s="151">
        <f>IF(O408="nulová",J408,0)</f>
        <v>0</v>
      </c>
      <c r="BK408" s="18" t="s">
        <v>80</v>
      </c>
      <c r="BL408" s="151">
        <f>ROUND(I408*H408,2)</f>
        <v>0</v>
      </c>
      <c r="BM408" s="18" t="s">
        <v>141</v>
      </c>
      <c r="BN408" s="150" t="s">
        <v>497</v>
      </c>
    </row>
    <row r="409" spans="1:66" s="2" customFormat="1">
      <c r="A409" s="33"/>
      <c r="B409" s="34"/>
      <c r="C409" s="33"/>
      <c r="D409" s="152" t="s">
        <v>143</v>
      </c>
      <c r="E409" s="33"/>
      <c r="F409" s="153" t="s">
        <v>496</v>
      </c>
      <c r="G409" s="33"/>
      <c r="H409" s="33"/>
      <c r="I409" s="154"/>
      <c r="J409" s="33"/>
      <c r="K409" s="33"/>
      <c r="M409" s="34"/>
      <c r="N409" s="155"/>
      <c r="O409" s="156"/>
      <c r="P409" s="54"/>
      <c r="Q409" s="54"/>
      <c r="R409" s="54"/>
      <c r="S409" s="54"/>
      <c r="T409" s="54"/>
      <c r="U409" s="55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U409" s="18" t="s">
        <v>143</v>
      </c>
      <c r="AV409" s="18" t="s">
        <v>82</v>
      </c>
    </row>
    <row r="410" spans="1:66" s="13" customFormat="1">
      <c r="B410" s="157"/>
      <c r="D410" s="152" t="s">
        <v>145</v>
      </c>
      <c r="E410" s="158" t="s">
        <v>3</v>
      </c>
      <c r="F410" s="159" t="s">
        <v>482</v>
      </c>
      <c r="H410" s="158" t="s">
        <v>3</v>
      </c>
      <c r="I410" s="160"/>
      <c r="M410" s="157"/>
      <c r="N410" s="161"/>
      <c r="O410" s="162"/>
      <c r="P410" s="162"/>
      <c r="Q410" s="162"/>
      <c r="R410" s="162"/>
      <c r="S410" s="162"/>
      <c r="T410" s="162"/>
      <c r="U410" s="163"/>
      <c r="AU410" s="158" t="s">
        <v>145</v>
      </c>
      <c r="AV410" s="158" t="s">
        <v>82</v>
      </c>
      <c r="AW410" s="13" t="s">
        <v>80</v>
      </c>
      <c r="AX410" s="13" t="s">
        <v>34</v>
      </c>
      <c r="AY410" s="13" t="s">
        <v>72</v>
      </c>
      <c r="AZ410" s="158" t="s">
        <v>134</v>
      </c>
    </row>
    <row r="411" spans="1:66" s="13" customFormat="1">
      <c r="B411" s="157"/>
      <c r="D411" s="152" t="s">
        <v>145</v>
      </c>
      <c r="E411" s="158" t="s">
        <v>3</v>
      </c>
      <c r="F411" s="159" t="s">
        <v>485</v>
      </c>
      <c r="H411" s="158" t="s">
        <v>3</v>
      </c>
      <c r="I411" s="160"/>
      <c r="M411" s="157"/>
      <c r="N411" s="161"/>
      <c r="O411" s="162"/>
      <c r="P411" s="162"/>
      <c r="Q411" s="162"/>
      <c r="R411" s="162"/>
      <c r="S411" s="162"/>
      <c r="T411" s="162"/>
      <c r="U411" s="163"/>
      <c r="AU411" s="158" t="s">
        <v>145</v>
      </c>
      <c r="AV411" s="158" t="s">
        <v>82</v>
      </c>
      <c r="AW411" s="13" t="s">
        <v>80</v>
      </c>
      <c r="AX411" s="13" t="s">
        <v>34</v>
      </c>
      <c r="AY411" s="13" t="s">
        <v>72</v>
      </c>
      <c r="AZ411" s="158" t="s">
        <v>134</v>
      </c>
    </row>
    <row r="412" spans="1:66" s="14" customFormat="1">
      <c r="B412" s="164"/>
      <c r="D412" s="152" t="s">
        <v>145</v>
      </c>
      <c r="E412" s="165" t="s">
        <v>3</v>
      </c>
      <c r="F412" s="166" t="s">
        <v>498</v>
      </c>
      <c r="H412" s="167">
        <v>20.812999999999999</v>
      </c>
      <c r="I412" s="168"/>
      <c r="M412" s="164"/>
      <c r="N412" s="169"/>
      <c r="O412" s="170"/>
      <c r="P412" s="170"/>
      <c r="Q412" s="170"/>
      <c r="R412" s="170"/>
      <c r="S412" s="170"/>
      <c r="T412" s="170"/>
      <c r="U412" s="171"/>
      <c r="AU412" s="165" t="s">
        <v>145</v>
      </c>
      <c r="AV412" s="165" t="s">
        <v>82</v>
      </c>
      <c r="AW412" s="14" t="s">
        <v>82</v>
      </c>
      <c r="AX412" s="14" t="s">
        <v>34</v>
      </c>
      <c r="AY412" s="14" t="s">
        <v>72</v>
      </c>
      <c r="AZ412" s="165" t="s">
        <v>134</v>
      </c>
    </row>
    <row r="413" spans="1:66" s="13" customFormat="1">
      <c r="B413" s="157"/>
      <c r="D413" s="152" t="s">
        <v>145</v>
      </c>
      <c r="E413" s="158" t="s">
        <v>3</v>
      </c>
      <c r="F413" s="159" t="s">
        <v>499</v>
      </c>
      <c r="H413" s="158" t="s">
        <v>3</v>
      </c>
      <c r="I413" s="160"/>
      <c r="M413" s="157"/>
      <c r="N413" s="161"/>
      <c r="O413" s="162"/>
      <c r="P413" s="162"/>
      <c r="Q413" s="162"/>
      <c r="R413" s="162"/>
      <c r="S413" s="162"/>
      <c r="T413" s="162"/>
      <c r="U413" s="163"/>
      <c r="AU413" s="158" t="s">
        <v>145</v>
      </c>
      <c r="AV413" s="158" t="s">
        <v>82</v>
      </c>
      <c r="AW413" s="13" t="s">
        <v>80</v>
      </c>
      <c r="AX413" s="13" t="s">
        <v>34</v>
      </c>
      <c r="AY413" s="13" t="s">
        <v>72</v>
      </c>
      <c r="AZ413" s="158" t="s">
        <v>134</v>
      </c>
    </row>
    <row r="414" spans="1:66" s="14" customFormat="1">
      <c r="B414" s="164"/>
      <c r="D414" s="152" t="s">
        <v>145</v>
      </c>
      <c r="E414" s="165" t="s">
        <v>3</v>
      </c>
      <c r="F414" s="166" t="s">
        <v>500</v>
      </c>
      <c r="H414" s="167">
        <v>26.64</v>
      </c>
      <c r="I414" s="168"/>
      <c r="M414" s="164"/>
      <c r="N414" s="169"/>
      <c r="O414" s="170"/>
      <c r="P414" s="170"/>
      <c r="Q414" s="170"/>
      <c r="R414" s="170"/>
      <c r="S414" s="170"/>
      <c r="T414" s="170"/>
      <c r="U414" s="171"/>
      <c r="AU414" s="165" t="s">
        <v>145</v>
      </c>
      <c r="AV414" s="165" t="s">
        <v>82</v>
      </c>
      <c r="AW414" s="14" t="s">
        <v>82</v>
      </c>
      <c r="AX414" s="14" t="s">
        <v>34</v>
      </c>
      <c r="AY414" s="14" t="s">
        <v>72</v>
      </c>
      <c r="AZ414" s="165" t="s">
        <v>134</v>
      </c>
    </row>
    <row r="415" spans="1:66" s="15" customFormat="1">
      <c r="B415" s="172"/>
      <c r="D415" s="152" t="s">
        <v>145</v>
      </c>
      <c r="E415" s="173" t="s">
        <v>3</v>
      </c>
      <c r="F415" s="174" t="s">
        <v>155</v>
      </c>
      <c r="H415" s="175">
        <v>47.453000000000003</v>
      </c>
      <c r="I415" s="176"/>
      <c r="M415" s="172"/>
      <c r="N415" s="177"/>
      <c r="O415" s="178"/>
      <c r="P415" s="178"/>
      <c r="Q415" s="178"/>
      <c r="R415" s="178"/>
      <c r="S415" s="178"/>
      <c r="T415" s="178"/>
      <c r="U415" s="179"/>
      <c r="AU415" s="173" t="s">
        <v>145</v>
      </c>
      <c r="AV415" s="173" t="s">
        <v>82</v>
      </c>
      <c r="AW415" s="15" t="s">
        <v>141</v>
      </c>
      <c r="AX415" s="15" t="s">
        <v>34</v>
      </c>
      <c r="AY415" s="15" t="s">
        <v>80</v>
      </c>
      <c r="AZ415" s="173" t="s">
        <v>134</v>
      </c>
    </row>
    <row r="416" spans="1:66" s="2" customFormat="1" ht="14.45" customHeight="1">
      <c r="A416" s="33"/>
      <c r="B416" s="138"/>
      <c r="C416" s="139" t="s">
        <v>501</v>
      </c>
      <c r="D416" s="139" t="s">
        <v>136</v>
      </c>
      <c r="E416" s="140" t="s">
        <v>502</v>
      </c>
      <c r="F416" s="141" t="s">
        <v>503</v>
      </c>
      <c r="G416" s="142" t="s">
        <v>139</v>
      </c>
      <c r="H416" s="143">
        <v>9332</v>
      </c>
      <c r="I416" s="144"/>
      <c r="J416" s="145">
        <f>ROUND(I416*H416,2)</f>
        <v>0</v>
      </c>
      <c r="K416" s="141" t="s">
        <v>140</v>
      </c>
      <c r="L416" s="282" t="s">
        <v>1408</v>
      </c>
      <c r="M416" s="34"/>
      <c r="N416" s="146" t="s">
        <v>3</v>
      </c>
      <c r="O416" s="147" t="s">
        <v>43</v>
      </c>
      <c r="P416" s="54"/>
      <c r="Q416" s="148">
        <f>P416*H416</f>
        <v>0</v>
      </c>
      <c r="R416" s="148">
        <v>0</v>
      </c>
      <c r="S416" s="148">
        <f>R416*H416</f>
        <v>0</v>
      </c>
      <c r="T416" s="148">
        <v>0</v>
      </c>
      <c r="U416" s="149">
        <f>T416*H416</f>
        <v>0</v>
      </c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S416" s="150" t="s">
        <v>141</v>
      </c>
      <c r="AU416" s="150" t="s">
        <v>136</v>
      </c>
      <c r="AV416" s="150" t="s">
        <v>82</v>
      </c>
      <c r="AZ416" s="18" t="s">
        <v>134</v>
      </c>
      <c r="BF416" s="151">
        <f>IF(O416="základní",J416,0)</f>
        <v>0</v>
      </c>
      <c r="BG416" s="151">
        <f>IF(O416="snížená",J416,0)</f>
        <v>0</v>
      </c>
      <c r="BH416" s="151">
        <f>IF(O416="zákl. přenesená",J416,0)</f>
        <v>0</v>
      </c>
      <c r="BI416" s="151">
        <f>IF(O416="sníž. přenesená",J416,0)</f>
        <v>0</v>
      </c>
      <c r="BJ416" s="151">
        <f>IF(O416="nulová",J416,0)</f>
        <v>0</v>
      </c>
      <c r="BK416" s="18" t="s">
        <v>80</v>
      </c>
      <c r="BL416" s="151">
        <f>ROUND(I416*H416,2)</f>
        <v>0</v>
      </c>
      <c r="BM416" s="18" t="s">
        <v>141</v>
      </c>
      <c r="BN416" s="150" t="s">
        <v>504</v>
      </c>
    </row>
    <row r="417" spans="1:52" s="2" customFormat="1">
      <c r="A417" s="33"/>
      <c r="B417" s="34"/>
      <c r="C417" s="33"/>
      <c r="D417" s="152" t="s">
        <v>143</v>
      </c>
      <c r="E417" s="33"/>
      <c r="F417" s="153" t="s">
        <v>505</v>
      </c>
      <c r="G417" s="33"/>
      <c r="H417" s="33"/>
      <c r="I417" s="154"/>
      <c r="J417" s="33"/>
      <c r="K417" s="33"/>
      <c r="M417" s="34"/>
      <c r="N417" s="155"/>
      <c r="O417" s="156"/>
      <c r="P417" s="54"/>
      <c r="Q417" s="54"/>
      <c r="R417" s="54"/>
      <c r="S417" s="54"/>
      <c r="T417" s="54"/>
      <c r="U417" s="55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U417" s="18" t="s">
        <v>143</v>
      </c>
      <c r="AV417" s="18" t="s">
        <v>82</v>
      </c>
    </row>
    <row r="418" spans="1:52" s="13" customFormat="1">
      <c r="B418" s="157"/>
      <c r="D418" s="152" t="s">
        <v>145</v>
      </c>
      <c r="E418" s="158" t="s">
        <v>3</v>
      </c>
      <c r="F418" s="159" t="s">
        <v>146</v>
      </c>
      <c r="H418" s="158" t="s">
        <v>3</v>
      </c>
      <c r="I418" s="160"/>
      <c r="M418" s="157"/>
      <c r="N418" s="161"/>
      <c r="O418" s="162"/>
      <c r="P418" s="162"/>
      <c r="Q418" s="162"/>
      <c r="R418" s="162"/>
      <c r="S418" s="162"/>
      <c r="T418" s="162"/>
      <c r="U418" s="163"/>
      <c r="AU418" s="158" t="s">
        <v>145</v>
      </c>
      <c r="AV418" s="158" t="s">
        <v>82</v>
      </c>
      <c r="AW418" s="13" t="s">
        <v>80</v>
      </c>
      <c r="AX418" s="13" t="s">
        <v>34</v>
      </c>
      <c r="AY418" s="13" t="s">
        <v>72</v>
      </c>
      <c r="AZ418" s="158" t="s">
        <v>134</v>
      </c>
    </row>
    <row r="419" spans="1:52" s="13" customFormat="1">
      <c r="B419" s="157"/>
      <c r="D419" s="152" t="s">
        <v>145</v>
      </c>
      <c r="E419" s="158" t="s">
        <v>3</v>
      </c>
      <c r="F419" s="159" t="s">
        <v>506</v>
      </c>
      <c r="H419" s="158" t="s">
        <v>3</v>
      </c>
      <c r="I419" s="160"/>
      <c r="M419" s="157"/>
      <c r="N419" s="161"/>
      <c r="O419" s="162"/>
      <c r="P419" s="162"/>
      <c r="Q419" s="162"/>
      <c r="R419" s="162"/>
      <c r="S419" s="162"/>
      <c r="T419" s="162"/>
      <c r="U419" s="163"/>
      <c r="AU419" s="158" t="s">
        <v>145</v>
      </c>
      <c r="AV419" s="158" t="s">
        <v>82</v>
      </c>
      <c r="AW419" s="13" t="s">
        <v>80</v>
      </c>
      <c r="AX419" s="13" t="s">
        <v>34</v>
      </c>
      <c r="AY419" s="13" t="s">
        <v>72</v>
      </c>
      <c r="AZ419" s="158" t="s">
        <v>134</v>
      </c>
    </row>
    <row r="420" spans="1:52" s="14" customFormat="1">
      <c r="B420" s="164"/>
      <c r="D420" s="152" t="s">
        <v>145</v>
      </c>
      <c r="E420" s="165" t="s">
        <v>3</v>
      </c>
      <c r="F420" s="166" t="s">
        <v>507</v>
      </c>
      <c r="H420" s="167">
        <v>8970</v>
      </c>
      <c r="I420" s="168"/>
      <c r="M420" s="164"/>
      <c r="N420" s="169"/>
      <c r="O420" s="170"/>
      <c r="P420" s="170"/>
      <c r="Q420" s="170"/>
      <c r="R420" s="170"/>
      <c r="S420" s="170"/>
      <c r="T420" s="170"/>
      <c r="U420" s="171"/>
      <c r="AU420" s="165" t="s">
        <v>145</v>
      </c>
      <c r="AV420" s="165" t="s">
        <v>82</v>
      </c>
      <c r="AW420" s="14" t="s">
        <v>82</v>
      </c>
      <c r="AX420" s="14" t="s">
        <v>34</v>
      </c>
      <c r="AY420" s="14" t="s">
        <v>72</v>
      </c>
      <c r="AZ420" s="165" t="s">
        <v>134</v>
      </c>
    </row>
    <row r="421" spans="1:52" s="13" customFormat="1">
      <c r="B421" s="157"/>
      <c r="D421" s="152" t="s">
        <v>145</v>
      </c>
      <c r="E421" s="158" t="s">
        <v>3</v>
      </c>
      <c r="F421" s="159" t="s">
        <v>508</v>
      </c>
      <c r="H421" s="158" t="s">
        <v>3</v>
      </c>
      <c r="I421" s="160"/>
      <c r="M421" s="157"/>
      <c r="N421" s="161"/>
      <c r="O421" s="162"/>
      <c r="P421" s="162"/>
      <c r="Q421" s="162"/>
      <c r="R421" s="162"/>
      <c r="S421" s="162"/>
      <c r="T421" s="162"/>
      <c r="U421" s="163"/>
      <c r="AU421" s="158" t="s">
        <v>145</v>
      </c>
      <c r="AV421" s="158" t="s">
        <v>82</v>
      </c>
      <c r="AW421" s="13" t="s">
        <v>80</v>
      </c>
      <c r="AX421" s="13" t="s">
        <v>34</v>
      </c>
      <c r="AY421" s="13" t="s">
        <v>72</v>
      </c>
      <c r="AZ421" s="158" t="s">
        <v>134</v>
      </c>
    </row>
    <row r="422" spans="1:52" s="13" customFormat="1">
      <c r="B422" s="157"/>
      <c r="D422" s="152" t="s">
        <v>145</v>
      </c>
      <c r="E422" s="158" t="s">
        <v>3</v>
      </c>
      <c r="F422" s="159" t="s">
        <v>509</v>
      </c>
      <c r="H422" s="158" t="s">
        <v>3</v>
      </c>
      <c r="I422" s="160"/>
      <c r="M422" s="157"/>
      <c r="N422" s="161"/>
      <c r="O422" s="162"/>
      <c r="P422" s="162"/>
      <c r="Q422" s="162"/>
      <c r="R422" s="162"/>
      <c r="S422" s="162"/>
      <c r="T422" s="162"/>
      <c r="U422" s="163"/>
      <c r="AU422" s="158" t="s">
        <v>145</v>
      </c>
      <c r="AV422" s="158" t="s">
        <v>82</v>
      </c>
      <c r="AW422" s="13" t="s">
        <v>80</v>
      </c>
      <c r="AX422" s="13" t="s">
        <v>34</v>
      </c>
      <c r="AY422" s="13" t="s">
        <v>72</v>
      </c>
      <c r="AZ422" s="158" t="s">
        <v>134</v>
      </c>
    </row>
    <row r="423" spans="1:52" s="14" customFormat="1">
      <c r="B423" s="164"/>
      <c r="D423" s="152" t="s">
        <v>145</v>
      </c>
      <c r="E423" s="165" t="s">
        <v>3</v>
      </c>
      <c r="F423" s="166" t="s">
        <v>351</v>
      </c>
      <c r="H423" s="167">
        <v>33</v>
      </c>
      <c r="I423" s="168"/>
      <c r="M423" s="164"/>
      <c r="N423" s="169"/>
      <c r="O423" s="170"/>
      <c r="P423" s="170"/>
      <c r="Q423" s="170"/>
      <c r="R423" s="170"/>
      <c r="S423" s="170"/>
      <c r="T423" s="170"/>
      <c r="U423" s="171"/>
      <c r="AU423" s="165" t="s">
        <v>145</v>
      </c>
      <c r="AV423" s="165" t="s">
        <v>82</v>
      </c>
      <c r="AW423" s="14" t="s">
        <v>82</v>
      </c>
      <c r="AX423" s="14" t="s">
        <v>34</v>
      </c>
      <c r="AY423" s="14" t="s">
        <v>72</v>
      </c>
      <c r="AZ423" s="165" t="s">
        <v>134</v>
      </c>
    </row>
    <row r="424" spans="1:52" s="13" customFormat="1">
      <c r="B424" s="157"/>
      <c r="D424" s="152" t="s">
        <v>145</v>
      </c>
      <c r="E424" s="158" t="s">
        <v>3</v>
      </c>
      <c r="F424" s="159" t="s">
        <v>510</v>
      </c>
      <c r="H424" s="158" t="s">
        <v>3</v>
      </c>
      <c r="I424" s="160"/>
      <c r="M424" s="157"/>
      <c r="N424" s="161"/>
      <c r="O424" s="162"/>
      <c r="P424" s="162"/>
      <c r="Q424" s="162"/>
      <c r="R424" s="162"/>
      <c r="S424" s="162"/>
      <c r="T424" s="162"/>
      <c r="U424" s="163"/>
      <c r="AU424" s="158" t="s">
        <v>145</v>
      </c>
      <c r="AV424" s="158" t="s">
        <v>82</v>
      </c>
      <c r="AW424" s="13" t="s">
        <v>80</v>
      </c>
      <c r="AX424" s="13" t="s">
        <v>34</v>
      </c>
      <c r="AY424" s="13" t="s">
        <v>72</v>
      </c>
      <c r="AZ424" s="158" t="s">
        <v>134</v>
      </c>
    </row>
    <row r="425" spans="1:52" s="14" customFormat="1">
      <c r="B425" s="164"/>
      <c r="D425" s="152" t="s">
        <v>145</v>
      </c>
      <c r="E425" s="165" t="s">
        <v>3</v>
      </c>
      <c r="F425" s="166" t="s">
        <v>305</v>
      </c>
      <c r="H425" s="167">
        <v>25</v>
      </c>
      <c r="I425" s="168"/>
      <c r="M425" s="164"/>
      <c r="N425" s="169"/>
      <c r="O425" s="170"/>
      <c r="P425" s="170"/>
      <c r="Q425" s="170"/>
      <c r="R425" s="170"/>
      <c r="S425" s="170"/>
      <c r="T425" s="170"/>
      <c r="U425" s="171"/>
      <c r="AU425" s="165" t="s">
        <v>145</v>
      </c>
      <c r="AV425" s="165" t="s">
        <v>82</v>
      </c>
      <c r="AW425" s="14" t="s">
        <v>82</v>
      </c>
      <c r="AX425" s="14" t="s">
        <v>34</v>
      </c>
      <c r="AY425" s="14" t="s">
        <v>72</v>
      </c>
      <c r="AZ425" s="165" t="s">
        <v>134</v>
      </c>
    </row>
    <row r="426" spans="1:52" s="13" customFormat="1">
      <c r="B426" s="157"/>
      <c r="D426" s="152" t="s">
        <v>145</v>
      </c>
      <c r="E426" s="158" t="s">
        <v>3</v>
      </c>
      <c r="F426" s="159" t="s">
        <v>511</v>
      </c>
      <c r="H426" s="158" t="s">
        <v>3</v>
      </c>
      <c r="I426" s="160"/>
      <c r="M426" s="157"/>
      <c r="N426" s="161"/>
      <c r="O426" s="162"/>
      <c r="P426" s="162"/>
      <c r="Q426" s="162"/>
      <c r="R426" s="162"/>
      <c r="S426" s="162"/>
      <c r="T426" s="162"/>
      <c r="U426" s="163"/>
      <c r="AU426" s="158" t="s">
        <v>145</v>
      </c>
      <c r="AV426" s="158" t="s">
        <v>82</v>
      </c>
      <c r="AW426" s="13" t="s">
        <v>80</v>
      </c>
      <c r="AX426" s="13" t="s">
        <v>34</v>
      </c>
      <c r="AY426" s="13" t="s">
        <v>72</v>
      </c>
      <c r="AZ426" s="158" t="s">
        <v>134</v>
      </c>
    </row>
    <row r="427" spans="1:52" s="14" customFormat="1">
      <c r="B427" s="164"/>
      <c r="D427" s="152" t="s">
        <v>145</v>
      </c>
      <c r="E427" s="165" t="s">
        <v>3</v>
      </c>
      <c r="F427" s="166" t="s">
        <v>512</v>
      </c>
      <c r="H427" s="167">
        <v>95</v>
      </c>
      <c r="I427" s="168"/>
      <c r="M427" s="164"/>
      <c r="N427" s="169"/>
      <c r="O427" s="170"/>
      <c r="P427" s="170"/>
      <c r="Q427" s="170"/>
      <c r="R427" s="170"/>
      <c r="S427" s="170"/>
      <c r="T427" s="170"/>
      <c r="U427" s="171"/>
      <c r="AU427" s="165" t="s">
        <v>145</v>
      </c>
      <c r="AV427" s="165" t="s">
        <v>82</v>
      </c>
      <c r="AW427" s="14" t="s">
        <v>82</v>
      </c>
      <c r="AX427" s="14" t="s">
        <v>34</v>
      </c>
      <c r="AY427" s="14" t="s">
        <v>72</v>
      </c>
      <c r="AZ427" s="165" t="s">
        <v>134</v>
      </c>
    </row>
    <row r="428" spans="1:52" s="13" customFormat="1">
      <c r="B428" s="157"/>
      <c r="D428" s="152" t="s">
        <v>145</v>
      </c>
      <c r="E428" s="158" t="s">
        <v>3</v>
      </c>
      <c r="F428" s="159" t="s">
        <v>513</v>
      </c>
      <c r="H428" s="158" t="s">
        <v>3</v>
      </c>
      <c r="I428" s="160"/>
      <c r="M428" s="157"/>
      <c r="N428" s="161"/>
      <c r="O428" s="162"/>
      <c r="P428" s="162"/>
      <c r="Q428" s="162"/>
      <c r="R428" s="162"/>
      <c r="S428" s="162"/>
      <c r="T428" s="162"/>
      <c r="U428" s="163"/>
      <c r="AU428" s="158" t="s">
        <v>145</v>
      </c>
      <c r="AV428" s="158" t="s">
        <v>82</v>
      </c>
      <c r="AW428" s="13" t="s">
        <v>80</v>
      </c>
      <c r="AX428" s="13" t="s">
        <v>34</v>
      </c>
      <c r="AY428" s="13" t="s">
        <v>72</v>
      </c>
      <c r="AZ428" s="158" t="s">
        <v>134</v>
      </c>
    </row>
    <row r="429" spans="1:52" s="14" customFormat="1">
      <c r="B429" s="164"/>
      <c r="D429" s="152" t="s">
        <v>145</v>
      </c>
      <c r="E429" s="165" t="s">
        <v>3</v>
      </c>
      <c r="F429" s="166" t="s">
        <v>400</v>
      </c>
      <c r="H429" s="167">
        <v>42</v>
      </c>
      <c r="I429" s="168"/>
      <c r="M429" s="164"/>
      <c r="N429" s="169"/>
      <c r="O429" s="170"/>
      <c r="P429" s="170"/>
      <c r="Q429" s="170"/>
      <c r="R429" s="170"/>
      <c r="S429" s="170"/>
      <c r="T429" s="170"/>
      <c r="U429" s="171"/>
      <c r="AU429" s="165" t="s">
        <v>145</v>
      </c>
      <c r="AV429" s="165" t="s">
        <v>82</v>
      </c>
      <c r="AW429" s="14" t="s">
        <v>82</v>
      </c>
      <c r="AX429" s="14" t="s">
        <v>34</v>
      </c>
      <c r="AY429" s="14" t="s">
        <v>72</v>
      </c>
      <c r="AZ429" s="165" t="s">
        <v>134</v>
      </c>
    </row>
    <row r="430" spans="1:52" s="13" customFormat="1">
      <c r="B430" s="157"/>
      <c r="D430" s="152" t="s">
        <v>145</v>
      </c>
      <c r="E430" s="158" t="s">
        <v>3</v>
      </c>
      <c r="F430" s="159" t="s">
        <v>514</v>
      </c>
      <c r="H430" s="158" t="s">
        <v>3</v>
      </c>
      <c r="I430" s="160"/>
      <c r="M430" s="157"/>
      <c r="N430" s="161"/>
      <c r="O430" s="162"/>
      <c r="P430" s="162"/>
      <c r="Q430" s="162"/>
      <c r="R430" s="162"/>
      <c r="S430" s="162"/>
      <c r="T430" s="162"/>
      <c r="U430" s="163"/>
      <c r="AU430" s="158" t="s">
        <v>145</v>
      </c>
      <c r="AV430" s="158" t="s">
        <v>82</v>
      </c>
      <c r="AW430" s="13" t="s">
        <v>80</v>
      </c>
      <c r="AX430" s="13" t="s">
        <v>34</v>
      </c>
      <c r="AY430" s="13" t="s">
        <v>72</v>
      </c>
      <c r="AZ430" s="158" t="s">
        <v>134</v>
      </c>
    </row>
    <row r="431" spans="1:52" s="14" customFormat="1">
      <c r="B431" s="164"/>
      <c r="D431" s="152" t="s">
        <v>145</v>
      </c>
      <c r="E431" s="165" t="s">
        <v>3</v>
      </c>
      <c r="F431" s="166" t="s">
        <v>515</v>
      </c>
      <c r="H431" s="167">
        <v>5.5</v>
      </c>
      <c r="I431" s="168"/>
      <c r="M431" s="164"/>
      <c r="N431" s="169"/>
      <c r="O431" s="170"/>
      <c r="P431" s="170"/>
      <c r="Q431" s="170"/>
      <c r="R431" s="170"/>
      <c r="S431" s="170"/>
      <c r="T431" s="170"/>
      <c r="U431" s="171"/>
      <c r="AU431" s="165" t="s">
        <v>145</v>
      </c>
      <c r="AV431" s="165" t="s">
        <v>82</v>
      </c>
      <c r="AW431" s="14" t="s">
        <v>82</v>
      </c>
      <c r="AX431" s="14" t="s">
        <v>34</v>
      </c>
      <c r="AY431" s="14" t="s">
        <v>72</v>
      </c>
      <c r="AZ431" s="165" t="s">
        <v>134</v>
      </c>
    </row>
    <row r="432" spans="1:52" s="13" customFormat="1">
      <c r="B432" s="157"/>
      <c r="D432" s="152" t="s">
        <v>145</v>
      </c>
      <c r="E432" s="158" t="s">
        <v>3</v>
      </c>
      <c r="F432" s="159" t="s">
        <v>516</v>
      </c>
      <c r="H432" s="158" t="s">
        <v>3</v>
      </c>
      <c r="I432" s="160"/>
      <c r="M432" s="157"/>
      <c r="N432" s="161"/>
      <c r="O432" s="162"/>
      <c r="P432" s="162"/>
      <c r="Q432" s="162"/>
      <c r="R432" s="162"/>
      <c r="S432" s="162"/>
      <c r="T432" s="162"/>
      <c r="U432" s="163"/>
      <c r="AU432" s="158" t="s">
        <v>145</v>
      </c>
      <c r="AV432" s="158" t="s">
        <v>82</v>
      </c>
      <c r="AW432" s="13" t="s">
        <v>80</v>
      </c>
      <c r="AX432" s="13" t="s">
        <v>34</v>
      </c>
      <c r="AY432" s="13" t="s">
        <v>72</v>
      </c>
      <c r="AZ432" s="158" t="s">
        <v>134</v>
      </c>
    </row>
    <row r="433" spans="1:66" s="14" customFormat="1">
      <c r="B433" s="164"/>
      <c r="D433" s="152" t="s">
        <v>145</v>
      </c>
      <c r="E433" s="165" t="s">
        <v>3</v>
      </c>
      <c r="F433" s="166" t="s">
        <v>321</v>
      </c>
      <c r="H433" s="167">
        <v>27</v>
      </c>
      <c r="I433" s="168"/>
      <c r="M433" s="164"/>
      <c r="N433" s="169"/>
      <c r="O433" s="170"/>
      <c r="P433" s="170"/>
      <c r="Q433" s="170"/>
      <c r="R433" s="170"/>
      <c r="S433" s="170"/>
      <c r="T433" s="170"/>
      <c r="U433" s="171"/>
      <c r="AU433" s="165" t="s">
        <v>145</v>
      </c>
      <c r="AV433" s="165" t="s">
        <v>82</v>
      </c>
      <c r="AW433" s="14" t="s">
        <v>82</v>
      </c>
      <c r="AX433" s="14" t="s">
        <v>34</v>
      </c>
      <c r="AY433" s="14" t="s">
        <v>72</v>
      </c>
      <c r="AZ433" s="165" t="s">
        <v>134</v>
      </c>
    </row>
    <row r="434" spans="1:66" s="13" customFormat="1">
      <c r="B434" s="157"/>
      <c r="D434" s="152" t="s">
        <v>145</v>
      </c>
      <c r="E434" s="158" t="s">
        <v>3</v>
      </c>
      <c r="F434" s="159" t="s">
        <v>517</v>
      </c>
      <c r="H434" s="158" t="s">
        <v>3</v>
      </c>
      <c r="I434" s="160"/>
      <c r="M434" s="157"/>
      <c r="N434" s="161"/>
      <c r="O434" s="162"/>
      <c r="P434" s="162"/>
      <c r="Q434" s="162"/>
      <c r="R434" s="162"/>
      <c r="S434" s="162"/>
      <c r="T434" s="162"/>
      <c r="U434" s="163"/>
      <c r="AU434" s="158" t="s">
        <v>145</v>
      </c>
      <c r="AV434" s="158" t="s">
        <v>82</v>
      </c>
      <c r="AW434" s="13" t="s">
        <v>80</v>
      </c>
      <c r="AX434" s="13" t="s">
        <v>34</v>
      </c>
      <c r="AY434" s="13" t="s">
        <v>72</v>
      </c>
      <c r="AZ434" s="158" t="s">
        <v>134</v>
      </c>
    </row>
    <row r="435" spans="1:66" s="14" customFormat="1">
      <c r="B435" s="164"/>
      <c r="D435" s="152" t="s">
        <v>145</v>
      </c>
      <c r="E435" s="165" t="s">
        <v>3</v>
      </c>
      <c r="F435" s="166" t="s">
        <v>458</v>
      </c>
      <c r="H435" s="167">
        <v>48</v>
      </c>
      <c r="I435" s="168"/>
      <c r="M435" s="164"/>
      <c r="N435" s="169"/>
      <c r="O435" s="170"/>
      <c r="P435" s="170"/>
      <c r="Q435" s="170"/>
      <c r="R435" s="170"/>
      <c r="S435" s="170"/>
      <c r="T435" s="170"/>
      <c r="U435" s="171"/>
      <c r="AU435" s="165" t="s">
        <v>145</v>
      </c>
      <c r="AV435" s="165" t="s">
        <v>82</v>
      </c>
      <c r="AW435" s="14" t="s">
        <v>82</v>
      </c>
      <c r="AX435" s="14" t="s">
        <v>34</v>
      </c>
      <c r="AY435" s="14" t="s">
        <v>72</v>
      </c>
      <c r="AZ435" s="165" t="s">
        <v>134</v>
      </c>
    </row>
    <row r="436" spans="1:66" s="13" customFormat="1">
      <c r="B436" s="157"/>
      <c r="D436" s="152" t="s">
        <v>145</v>
      </c>
      <c r="E436" s="158" t="s">
        <v>3</v>
      </c>
      <c r="F436" s="159" t="s">
        <v>518</v>
      </c>
      <c r="H436" s="158" t="s">
        <v>3</v>
      </c>
      <c r="I436" s="160"/>
      <c r="M436" s="157"/>
      <c r="N436" s="161"/>
      <c r="O436" s="162"/>
      <c r="P436" s="162"/>
      <c r="Q436" s="162"/>
      <c r="R436" s="162"/>
      <c r="S436" s="162"/>
      <c r="T436" s="162"/>
      <c r="U436" s="163"/>
      <c r="AU436" s="158" t="s">
        <v>145</v>
      </c>
      <c r="AV436" s="158" t="s">
        <v>82</v>
      </c>
      <c r="AW436" s="13" t="s">
        <v>80</v>
      </c>
      <c r="AX436" s="13" t="s">
        <v>34</v>
      </c>
      <c r="AY436" s="13" t="s">
        <v>72</v>
      </c>
      <c r="AZ436" s="158" t="s">
        <v>134</v>
      </c>
    </row>
    <row r="437" spans="1:66" s="14" customFormat="1">
      <c r="B437" s="164"/>
      <c r="D437" s="152" t="s">
        <v>145</v>
      </c>
      <c r="E437" s="165" t="s">
        <v>3</v>
      </c>
      <c r="F437" s="166" t="s">
        <v>257</v>
      </c>
      <c r="H437" s="167">
        <v>20</v>
      </c>
      <c r="I437" s="168"/>
      <c r="M437" s="164"/>
      <c r="N437" s="169"/>
      <c r="O437" s="170"/>
      <c r="P437" s="170"/>
      <c r="Q437" s="170"/>
      <c r="R437" s="170"/>
      <c r="S437" s="170"/>
      <c r="T437" s="170"/>
      <c r="U437" s="171"/>
      <c r="AU437" s="165" t="s">
        <v>145</v>
      </c>
      <c r="AV437" s="165" t="s">
        <v>82</v>
      </c>
      <c r="AW437" s="14" t="s">
        <v>82</v>
      </c>
      <c r="AX437" s="14" t="s">
        <v>34</v>
      </c>
      <c r="AY437" s="14" t="s">
        <v>72</v>
      </c>
      <c r="AZ437" s="165" t="s">
        <v>134</v>
      </c>
    </row>
    <row r="438" spans="1:66" s="13" customFormat="1">
      <c r="B438" s="157"/>
      <c r="D438" s="152" t="s">
        <v>145</v>
      </c>
      <c r="E438" s="158" t="s">
        <v>3</v>
      </c>
      <c r="F438" s="159" t="s">
        <v>519</v>
      </c>
      <c r="H438" s="158" t="s">
        <v>3</v>
      </c>
      <c r="I438" s="160"/>
      <c r="M438" s="157"/>
      <c r="N438" s="161"/>
      <c r="O438" s="162"/>
      <c r="P438" s="162"/>
      <c r="Q438" s="162"/>
      <c r="R438" s="162"/>
      <c r="S438" s="162"/>
      <c r="T438" s="162"/>
      <c r="U438" s="163"/>
      <c r="AU438" s="158" t="s">
        <v>145</v>
      </c>
      <c r="AV438" s="158" t="s">
        <v>82</v>
      </c>
      <c r="AW438" s="13" t="s">
        <v>80</v>
      </c>
      <c r="AX438" s="13" t="s">
        <v>34</v>
      </c>
      <c r="AY438" s="13" t="s">
        <v>72</v>
      </c>
      <c r="AZ438" s="158" t="s">
        <v>134</v>
      </c>
    </row>
    <row r="439" spans="1:66" s="14" customFormat="1">
      <c r="B439" s="164"/>
      <c r="D439" s="152" t="s">
        <v>145</v>
      </c>
      <c r="E439" s="165" t="s">
        <v>3</v>
      </c>
      <c r="F439" s="166" t="s">
        <v>520</v>
      </c>
      <c r="H439" s="167">
        <v>23.5</v>
      </c>
      <c r="I439" s="168"/>
      <c r="M439" s="164"/>
      <c r="N439" s="169"/>
      <c r="O439" s="170"/>
      <c r="P439" s="170"/>
      <c r="Q439" s="170"/>
      <c r="R439" s="170"/>
      <c r="S439" s="170"/>
      <c r="T439" s="170"/>
      <c r="U439" s="171"/>
      <c r="AU439" s="165" t="s">
        <v>145</v>
      </c>
      <c r="AV439" s="165" t="s">
        <v>82</v>
      </c>
      <c r="AW439" s="14" t="s">
        <v>82</v>
      </c>
      <c r="AX439" s="14" t="s">
        <v>34</v>
      </c>
      <c r="AY439" s="14" t="s">
        <v>72</v>
      </c>
      <c r="AZ439" s="165" t="s">
        <v>134</v>
      </c>
    </row>
    <row r="440" spans="1:66" s="13" customFormat="1">
      <c r="B440" s="157"/>
      <c r="D440" s="152" t="s">
        <v>145</v>
      </c>
      <c r="E440" s="158" t="s">
        <v>3</v>
      </c>
      <c r="F440" s="159" t="s">
        <v>521</v>
      </c>
      <c r="H440" s="158" t="s">
        <v>3</v>
      </c>
      <c r="I440" s="160"/>
      <c r="M440" s="157"/>
      <c r="N440" s="161"/>
      <c r="O440" s="162"/>
      <c r="P440" s="162"/>
      <c r="Q440" s="162"/>
      <c r="R440" s="162"/>
      <c r="S440" s="162"/>
      <c r="T440" s="162"/>
      <c r="U440" s="163"/>
      <c r="AU440" s="158" t="s">
        <v>145</v>
      </c>
      <c r="AV440" s="158" t="s">
        <v>82</v>
      </c>
      <c r="AW440" s="13" t="s">
        <v>80</v>
      </c>
      <c r="AX440" s="13" t="s">
        <v>34</v>
      </c>
      <c r="AY440" s="13" t="s">
        <v>72</v>
      </c>
      <c r="AZ440" s="158" t="s">
        <v>134</v>
      </c>
    </row>
    <row r="441" spans="1:66" s="14" customFormat="1">
      <c r="B441" s="164"/>
      <c r="D441" s="152" t="s">
        <v>145</v>
      </c>
      <c r="E441" s="165" t="s">
        <v>3</v>
      </c>
      <c r="F441" s="166" t="s">
        <v>522</v>
      </c>
      <c r="H441" s="167">
        <v>32.5</v>
      </c>
      <c r="I441" s="168"/>
      <c r="M441" s="164"/>
      <c r="N441" s="169"/>
      <c r="O441" s="170"/>
      <c r="P441" s="170"/>
      <c r="Q441" s="170"/>
      <c r="R441" s="170"/>
      <c r="S441" s="170"/>
      <c r="T441" s="170"/>
      <c r="U441" s="171"/>
      <c r="AU441" s="165" t="s">
        <v>145</v>
      </c>
      <c r="AV441" s="165" t="s">
        <v>82</v>
      </c>
      <c r="AW441" s="14" t="s">
        <v>82</v>
      </c>
      <c r="AX441" s="14" t="s">
        <v>34</v>
      </c>
      <c r="AY441" s="14" t="s">
        <v>72</v>
      </c>
      <c r="AZ441" s="165" t="s">
        <v>134</v>
      </c>
    </row>
    <row r="442" spans="1:66" s="13" customFormat="1">
      <c r="B442" s="157"/>
      <c r="D442" s="152" t="s">
        <v>145</v>
      </c>
      <c r="E442" s="158" t="s">
        <v>3</v>
      </c>
      <c r="F442" s="159" t="s">
        <v>523</v>
      </c>
      <c r="H442" s="158" t="s">
        <v>3</v>
      </c>
      <c r="I442" s="160"/>
      <c r="M442" s="157"/>
      <c r="N442" s="161"/>
      <c r="O442" s="162"/>
      <c r="P442" s="162"/>
      <c r="Q442" s="162"/>
      <c r="R442" s="162"/>
      <c r="S442" s="162"/>
      <c r="T442" s="162"/>
      <c r="U442" s="163"/>
      <c r="AU442" s="158" t="s">
        <v>145</v>
      </c>
      <c r="AV442" s="158" t="s">
        <v>82</v>
      </c>
      <c r="AW442" s="13" t="s">
        <v>80</v>
      </c>
      <c r="AX442" s="13" t="s">
        <v>34</v>
      </c>
      <c r="AY442" s="13" t="s">
        <v>72</v>
      </c>
      <c r="AZ442" s="158" t="s">
        <v>134</v>
      </c>
    </row>
    <row r="443" spans="1:66" s="14" customFormat="1">
      <c r="B443" s="164"/>
      <c r="D443" s="152" t="s">
        <v>145</v>
      </c>
      <c r="E443" s="165" t="s">
        <v>3</v>
      </c>
      <c r="F443" s="166" t="s">
        <v>524</v>
      </c>
      <c r="H443" s="167">
        <v>10.5</v>
      </c>
      <c r="I443" s="168"/>
      <c r="M443" s="164"/>
      <c r="N443" s="169"/>
      <c r="O443" s="170"/>
      <c r="P443" s="170"/>
      <c r="Q443" s="170"/>
      <c r="R443" s="170"/>
      <c r="S443" s="170"/>
      <c r="T443" s="170"/>
      <c r="U443" s="171"/>
      <c r="AU443" s="165" t="s">
        <v>145</v>
      </c>
      <c r="AV443" s="165" t="s">
        <v>82</v>
      </c>
      <c r="AW443" s="14" t="s">
        <v>82</v>
      </c>
      <c r="AX443" s="14" t="s">
        <v>34</v>
      </c>
      <c r="AY443" s="14" t="s">
        <v>72</v>
      </c>
      <c r="AZ443" s="165" t="s">
        <v>134</v>
      </c>
    </row>
    <row r="444" spans="1:66" s="15" customFormat="1">
      <c r="B444" s="172"/>
      <c r="D444" s="152" t="s">
        <v>145</v>
      </c>
      <c r="E444" s="173" t="s">
        <v>3</v>
      </c>
      <c r="F444" s="174" t="s">
        <v>155</v>
      </c>
      <c r="H444" s="175">
        <v>9332</v>
      </c>
      <c r="I444" s="176"/>
      <c r="M444" s="172"/>
      <c r="N444" s="177"/>
      <c r="O444" s="178"/>
      <c r="P444" s="178"/>
      <c r="Q444" s="178"/>
      <c r="R444" s="178"/>
      <c r="S444" s="178"/>
      <c r="T444" s="178"/>
      <c r="U444" s="179"/>
      <c r="AU444" s="173" t="s">
        <v>145</v>
      </c>
      <c r="AV444" s="173" t="s">
        <v>82</v>
      </c>
      <c r="AW444" s="15" t="s">
        <v>141</v>
      </c>
      <c r="AX444" s="15" t="s">
        <v>34</v>
      </c>
      <c r="AY444" s="15" t="s">
        <v>80</v>
      </c>
      <c r="AZ444" s="173" t="s">
        <v>134</v>
      </c>
    </row>
    <row r="445" spans="1:66" s="2" customFormat="1" ht="14.45" customHeight="1">
      <c r="A445" s="33"/>
      <c r="B445" s="138"/>
      <c r="C445" s="139" t="s">
        <v>525</v>
      </c>
      <c r="D445" s="139" t="s">
        <v>136</v>
      </c>
      <c r="E445" s="140" t="s">
        <v>526</v>
      </c>
      <c r="F445" s="141" t="s">
        <v>527</v>
      </c>
      <c r="G445" s="142" t="s">
        <v>139</v>
      </c>
      <c r="H445" s="143">
        <v>5600</v>
      </c>
      <c r="I445" s="144"/>
      <c r="J445" s="145">
        <f>ROUND(I445*H445,2)</f>
        <v>0</v>
      </c>
      <c r="K445" s="141" t="s">
        <v>140</v>
      </c>
      <c r="L445" s="282" t="s">
        <v>1408</v>
      </c>
      <c r="M445" s="34"/>
      <c r="N445" s="146" t="s">
        <v>3</v>
      </c>
      <c r="O445" s="147" t="s">
        <v>43</v>
      </c>
      <c r="P445" s="54"/>
      <c r="Q445" s="148">
        <f>P445*H445</f>
        <v>0</v>
      </c>
      <c r="R445" s="148">
        <v>0</v>
      </c>
      <c r="S445" s="148">
        <f>R445*H445</f>
        <v>0</v>
      </c>
      <c r="T445" s="148">
        <v>0</v>
      </c>
      <c r="U445" s="149">
        <f>T445*H445</f>
        <v>0</v>
      </c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S445" s="150" t="s">
        <v>141</v>
      </c>
      <c r="AU445" s="150" t="s">
        <v>136</v>
      </c>
      <c r="AV445" s="150" t="s">
        <v>82</v>
      </c>
      <c r="AZ445" s="18" t="s">
        <v>134</v>
      </c>
      <c r="BF445" s="151">
        <f>IF(O445="základní",J445,0)</f>
        <v>0</v>
      </c>
      <c r="BG445" s="151">
        <f>IF(O445="snížená",J445,0)</f>
        <v>0</v>
      </c>
      <c r="BH445" s="151">
        <f>IF(O445="zákl. přenesená",J445,0)</f>
        <v>0</v>
      </c>
      <c r="BI445" s="151">
        <f>IF(O445="sníž. přenesená",J445,0)</f>
        <v>0</v>
      </c>
      <c r="BJ445" s="151">
        <f>IF(O445="nulová",J445,0)</f>
        <v>0</v>
      </c>
      <c r="BK445" s="18" t="s">
        <v>80</v>
      </c>
      <c r="BL445" s="151">
        <f>ROUND(I445*H445,2)</f>
        <v>0</v>
      </c>
      <c r="BM445" s="18" t="s">
        <v>141</v>
      </c>
      <c r="BN445" s="150" t="s">
        <v>528</v>
      </c>
    </row>
    <row r="446" spans="1:66" s="2" customFormat="1" ht="19.5">
      <c r="A446" s="33"/>
      <c r="B446" s="34"/>
      <c r="C446" s="33"/>
      <c r="D446" s="152" t="s">
        <v>143</v>
      </c>
      <c r="E446" s="33"/>
      <c r="F446" s="153" t="s">
        <v>529</v>
      </c>
      <c r="G446" s="33"/>
      <c r="H446" s="33"/>
      <c r="I446" s="154"/>
      <c r="J446" s="33"/>
      <c r="K446" s="33"/>
      <c r="M446" s="34"/>
      <c r="N446" s="155"/>
      <c r="O446" s="156"/>
      <c r="P446" s="54"/>
      <c r="Q446" s="54"/>
      <c r="R446" s="54"/>
      <c r="S446" s="54"/>
      <c r="T446" s="54"/>
      <c r="U446" s="55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U446" s="18" t="s">
        <v>143</v>
      </c>
      <c r="AV446" s="18" t="s">
        <v>82</v>
      </c>
    </row>
    <row r="447" spans="1:66" s="13" customFormat="1">
      <c r="B447" s="157"/>
      <c r="D447" s="152" t="s">
        <v>145</v>
      </c>
      <c r="E447" s="158" t="s">
        <v>3</v>
      </c>
      <c r="F447" s="159" t="s">
        <v>146</v>
      </c>
      <c r="H447" s="158" t="s">
        <v>3</v>
      </c>
      <c r="I447" s="160"/>
      <c r="M447" s="157"/>
      <c r="N447" s="161"/>
      <c r="O447" s="162"/>
      <c r="P447" s="162"/>
      <c r="Q447" s="162"/>
      <c r="R447" s="162"/>
      <c r="S447" s="162"/>
      <c r="T447" s="162"/>
      <c r="U447" s="163"/>
      <c r="AU447" s="158" t="s">
        <v>145</v>
      </c>
      <c r="AV447" s="158" t="s">
        <v>82</v>
      </c>
      <c r="AW447" s="13" t="s">
        <v>80</v>
      </c>
      <c r="AX447" s="13" t="s">
        <v>34</v>
      </c>
      <c r="AY447" s="13" t="s">
        <v>72</v>
      </c>
      <c r="AZ447" s="158" t="s">
        <v>134</v>
      </c>
    </row>
    <row r="448" spans="1:66" s="13" customFormat="1">
      <c r="B448" s="157"/>
      <c r="D448" s="152" t="s">
        <v>145</v>
      </c>
      <c r="E448" s="158" t="s">
        <v>3</v>
      </c>
      <c r="F448" s="159" t="s">
        <v>530</v>
      </c>
      <c r="H448" s="158" t="s">
        <v>3</v>
      </c>
      <c r="I448" s="160"/>
      <c r="M448" s="157"/>
      <c r="N448" s="161"/>
      <c r="O448" s="162"/>
      <c r="P448" s="162"/>
      <c r="Q448" s="162"/>
      <c r="R448" s="162"/>
      <c r="S448" s="162"/>
      <c r="T448" s="162"/>
      <c r="U448" s="163"/>
      <c r="AU448" s="158" t="s">
        <v>145</v>
      </c>
      <c r="AV448" s="158" t="s">
        <v>82</v>
      </c>
      <c r="AW448" s="13" t="s">
        <v>80</v>
      </c>
      <c r="AX448" s="13" t="s">
        <v>34</v>
      </c>
      <c r="AY448" s="13" t="s">
        <v>72</v>
      </c>
      <c r="AZ448" s="158" t="s">
        <v>134</v>
      </c>
    </row>
    <row r="449" spans="1:66" s="13" customFormat="1">
      <c r="B449" s="157"/>
      <c r="D449" s="152" t="s">
        <v>145</v>
      </c>
      <c r="E449" s="158" t="s">
        <v>3</v>
      </c>
      <c r="F449" s="159" t="s">
        <v>150</v>
      </c>
      <c r="H449" s="158" t="s">
        <v>3</v>
      </c>
      <c r="I449" s="160"/>
      <c r="M449" s="157"/>
      <c r="N449" s="161"/>
      <c r="O449" s="162"/>
      <c r="P449" s="162"/>
      <c r="Q449" s="162"/>
      <c r="R449" s="162"/>
      <c r="S449" s="162"/>
      <c r="T449" s="162"/>
      <c r="U449" s="163"/>
      <c r="AU449" s="158" t="s">
        <v>145</v>
      </c>
      <c r="AV449" s="158" t="s">
        <v>82</v>
      </c>
      <c r="AW449" s="13" t="s">
        <v>80</v>
      </c>
      <c r="AX449" s="13" t="s">
        <v>34</v>
      </c>
      <c r="AY449" s="13" t="s">
        <v>72</v>
      </c>
      <c r="AZ449" s="158" t="s">
        <v>134</v>
      </c>
    </row>
    <row r="450" spans="1:66" s="14" customFormat="1">
      <c r="B450" s="164"/>
      <c r="D450" s="152" t="s">
        <v>145</v>
      </c>
      <c r="E450" s="165" t="s">
        <v>3</v>
      </c>
      <c r="F450" s="166" t="s">
        <v>151</v>
      </c>
      <c r="H450" s="167">
        <v>5600</v>
      </c>
      <c r="I450" s="168"/>
      <c r="M450" s="164"/>
      <c r="N450" s="169"/>
      <c r="O450" s="170"/>
      <c r="P450" s="170"/>
      <c r="Q450" s="170"/>
      <c r="R450" s="170"/>
      <c r="S450" s="170"/>
      <c r="T450" s="170"/>
      <c r="U450" s="171"/>
      <c r="AU450" s="165" t="s">
        <v>145</v>
      </c>
      <c r="AV450" s="165" t="s">
        <v>82</v>
      </c>
      <c r="AW450" s="14" t="s">
        <v>82</v>
      </c>
      <c r="AX450" s="14" t="s">
        <v>34</v>
      </c>
      <c r="AY450" s="14" t="s">
        <v>80</v>
      </c>
      <c r="AZ450" s="165" t="s">
        <v>134</v>
      </c>
    </row>
    <row r="451" spans="1:66" s="2" customFormat="1" ht="14.45" customHeight="1">
      <c r="A451" s="33"/>
      <c r="B451" s="138"/>
      <c r="C451" s="139" t="s">
        <v>531</v>
      </c>
      <c r="D451" s="139" t="s">
        <v>136</v>
      </c>
      <c r="E451" s="140" t="s">
        <v>532</v>
      </c>
      <c r="F451" s="141" t="s">
        <v>533</v>
      </c>
      <c r="G451" s="142" t="s">
        <v>139</v>
      </c>
      <c r="H451" s="143">
        <v>1200</v>
      </c>
      <c r="I451" s="144"/>
      <c r="J451" s="145">
        <f>ROUND(I451*H451,2)</f>
        <v>0</v>
      </c>
      <c r="K451" s="141" t="s">
        <v>140</v>
      </c>
      <c r="L451" s="282" t="s">
        <v>1408</v>
      </c>
      <c r="M451" s="34"/>
      <c r="N451" s="146" t="s">
        <v>3</v>
      </c>
      <c r="O451" s="147" t="s">
        <v>43</v>
      </c>
      <c r="P451" s="54"/>
      <c r="Q451" s="148">
        <f>P451*H451</f>
        <v>0</v>
      </c>
      <c r="R451" s="148">
        <v>0</v>
      </c>
      <c r="S451" s="148">
        <f>R451*H451</f>
        <v>0</v>
      </c>
      <c r="T451" s="148">
        <v>0</v>
      </c>
      <c r="U451" s="149">
        <f>T451*H451</f>
        <v>0</v>
      </c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S451" s="150" t="s">
        <v>141</v>
      </c>
      <c r="AU451" s="150" t="s">
        <v>136</v>
      </c>
      <c r="AV451" s="150" t="s">
        <v>82</v>
      </c>
      <c r="AZ451" s="18" t="s">
        <v>134</v>
      </c>
      <c r="BF451" s="151">
        <f>IF(O451="základní",J451,0)</f>
        <v>0</v>
      </c>
      <c r="BG451" s="151">
        <f>IF(O451="snížená",J451,0)</f>
        <v>0</v>
      </c>
      <c r="BH451" s="151">
        <f>IF(O451="zákl. přenesená",J451,0)</f>
        <v>0</v>
      </c>
      <c r="BI451" s="151">
        <f>IF(O451="sníž. přenesená",J451,0)</f>
        <v>0</v>
      </c>
      <c r="BJ451" s="151">
        <f>IF(O451="nulová",J451,0)</f>
        <v>0</v>
      </c>
      <c r="BK451" s="18" t="s">
        <v>80</v>
      </c>
      <c r="BL451" s="151">
        <f>ROUND(I451*H451,2)</f>
        <v>0</v>
      </c>
      <c r="BM451" s="18" t="s">
        <v>141</v>
      </c>
      <c r="BN451" s="150" t="s">
        <v>534</v>
      </c>
    </row>
    <row r="452" spans="1:66" s="2" customFormat="1">
      <c r="A452" s="33"/>
      <c r="B452" s="34"/>
      <c r="C452" s="33"/>
      <c r="D452" s="152" t="s">
        <v>143</v>
      </c>
      <c r="E452" s="33"/>
      <c r="F452" s="153" t="s">
        <v>535</v>
      </c>
      <c r="G452" s="33"/>
      <c r="H452" s="33"/>
      <c r="I452" s="154"/>
      <c r="J452" s="33"/>
      <c r="K452" s="33"/>
      <c r="M452" s="34"/>
      <c r="N452" s="155"/>
      <c r="O452" s="156"/>
      <c r="P452" s="54"/>
      <c r="Q452" s="54"/>
      <c r="R452" s="54"/>
      <c r="S452" s="54"/>
      <c r="T452" s="54"/>
      <c r="U452" s="55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U452" s="18" t="s">
        <v>143</v>
      </c>
      <c r="AV452" s="18" t="s">
        <v>82</v>
      </c>
    </row>
    <row r="453" spans="1:66" s="13" customFormat="1">
      <c r="B453" s="157"/>
      <c r="D453" s="152" t="s">
        <v>145</v>
      </c>
      <c r="E453" s="158" t="s">
        <v>3</v>
      </c>
      <c r="F453" s="159" t="s">
        <v>146</v>
      </c>
      <c r="H453" s="158" t="s">
        <v>3</v>
      </c>
      <c r="I453" s="160"/>
      <c r="M453" s="157"/>
      <c r="N453" s="161"/>
      <c r="O453" s="162"/>
      <c r="P453" s="162"/>
      <c r="Q453" s="162"/>
      <c r="R453" s="162"/>
      <c r="S453" s="162"/>
      <c r="T453" s="162"/>
      <c r="U453" s="163"/>
      <c r="AU453" s="158" t="s">
        <v>145</v>
      </c>
      <c r="AV453" s="158" t="s">
        <v>82</v>
      </c>
      <c r="AW453" s="13" t="s">
        <v>80</v>
      </c>
      <c r="AX453" s="13" t="s">
        <v>34</v>
      </c>
      <c r="AY453" s="13" t="s">
        <v>72</v>
      </c>
      <c r="AZ453" s="158" t="s">
        <v>134</v>
      </c>
    </row>
    <row r="454" spans="1:66" s="13" customFormat="1">
      <c r="B454" s="157"/>
      <c r="D454" s="152" t="s">
        <v>145</v>
      </c>
      <c r="E454" s="158" t="s">
        <v>3</v>
      </c>
      <c r="F454" s="159" t="s">
        <v>536</v>
      </c>
      <c r="H454" s="158" t="s">
        <v>3</v>
      </c>
      <c r="I454" s="160"/>
      <c r="M454" s="157"/>
      <c r="N454" s="161"/>
      <c r="O454" s="162"/>
      <c r="P454" s="162"/>
      <c r="Q454" s="162"/>
      <c r="R454" s="162"/>
      <c r="S454" s="162"/>
      <c r="T454" s="162"/>
      <c r="U454" s="163"/>
      <c r="AU454" s="158" t="s">
        <v>145</v>
      </c>
      <c r="AV454" s="158" t="s">
        <v>82</v>
      </c>
      <c r="AW454" s="13" t="s">
        <v>80</v>
      </c>
      <c r="AX454" s="13" t="s">
        <v>34</v>
      </c>
      <c r="AY454" s="13" t="s">
        <v>72</v>
      </c>
      <c r="AZ454" s="158" t="s">
        <v>134</v>
      </c>
    </row>
    <row r="455" spans="1:66" s="14" customFormat="1">
      <c r="B455" s="164"/>
      <c r="D455" s="152" t="s">
        <v>145</v>
      </c>
      <c r="E455" s="165" t="s">
        <v>3</v>
      </c>
      <c r="F455" s="166" t="s">
        <v>537</v>
      </c>
      <c r="H455" s="167">
        <v>1200</v>
      </c>
      <c r="I455" s="168"/>
      <c r="M455" s="164"/>
      <c r="N455" s="169"/>
      <c r="O455" s="170"/>
      <c r="P455" s="170"/>
      <c r="Q455" s="170"/>
      <c r="R455" s="170"/>
      <c r="S455" s="170"/>
      <c r="T455" s="170"/>
      <c r="U455" s="171"/>
      <c r="AU455" s="165" t="s">
        <v>145</v>
      </c>
      <c r="AV455" s="165" t="s">
        <v>82</v>
      </c>
      <c r="AW455" s="14" t="s">
        <v>82</v>
      </c>
      <c r="AX455" s="14" t="s">
        <v>34</v>
      </c>
      <c r="AY455" s="14" t="s">
        <v>80</v>
      </c>
      <c r="AZ455" s="165" t="s">
        <v>134</v>
      </c>
    </row>
    <row r="456" spans="1:66" s="2" customFormat="1" ht="14.45" customHeight="1">
      <c r="A456" s="33"/>
      <c r="B456" s="138"/>
      <c r="C456" s="139" t="s">
        <v>538</v>
      </c>
      <c r="D456" s="139" t="s">
        <v>136</v>
      </c>
      <c r="E456" s="140" t="s">
        <v>539</v>
      </c>
      <c r="F456" s="141" t="s">
        <v>540</v>
      </c>
      <c r="G456" s="142" t="s">
        <v>139</v>
      </c>
      <c r="H456" s="143">
        <v>6425</v>
      </c>
      <c r="I456" s="144"/>
      <c r="J456" s="145">
        <f>ROUND(I456*H456,2)</f>
        <v>0</v>
      </c>
      <c r="K456" s="141" t="s">
        <v>140</v>
      </c>
      <c r="L456" s="282" t="s">
        <v>1408</v>
      </c>
      <c r="M456" s="34"/>
      <c r="N456" s="146" t="s">
        <v>3</v>
      </c>
      <c r="O456" s="147" t="s">
        <v>43</v>
      </c>
      <c r="P456" s="54"/>
      <c r="Q456" s="148">
        <f>P456*H456</f>
        <v>0</v>
      </c>
      <c r="R456" s="148">
        <v>0</v>
      </c>
      <c r="S456" s="148">
        <f>R456*H456</f>
        <v>0</v>
      </c>
      <c r="T456" s="148">
        <v>0</v>
      </c>
      <c r="U456" s="149">
        <f>T456*H456</f>
        <v>0</v>
      </c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S456" s="150" t="s">
        <v>141</v>
      </c>
      <c r="AU456" s="150" t="s">
        <v>136</v>
      </c>
      <c r="AV456" s="150" t="s">
        <v>82</v>
      </c>
      <c r="AZ456" s="18" t="s">
        <v>134</v>
      </c>
      <c r="BF456" s="151">
        <f>IF(O456="základní",J456,0)</f>
        <v>0</v>
      </c>
      <c r="BG456" s="151">
        <f>IF(O456="snížená",J456,0)</f>
        <v>0</v>
      </c>
      <c r="BH456" s="151">
        <f>IF(O456="zákl. přenesená",J456,0)</f>
        <v>0</v>
      </c>
      <c r="BI456" s="151">
        <f>IF(O456="sníž. přenesená",J456,0)</f>
        <v>0</v>
      </c>
      <c r="BJ456" s="151">
        <f>IF(O456="nulová",J456,0)</f>
        <v>0</v>
      </c>
      <c r="BK456" s="18" t="s">
        <v>80</v>
      </c>
      <c r="BL456" s="151">
        <f>ROUND(I456*H456,2)</f>
        <v>0</v>
      </c>
      <c r="BM456" s="18" t="s">
        <v>141</v>
      </c>
      <c r="BN456" s="150" t="s">
        <v>541</v>
      </c>
    </row>
    <row r="457" spans="1:66" s="2" customFormat="1">
      <c r="A457" s="33"/>
      <c r="B457" s="34"/>
      <c r="C457" s="33"/>
      <c r="D457" s="152" t="s">
        <v>143</v>
      </c>
      <c r="E457" s="33"/>
      <c r="F457" s="153" t="s">
        <v>542</v>
      </c>
      <c r="G457" s="33"/>
      <c r="H457" s="33"/>
      <c r="I457" s="154"/>
      <c r="J457" s="33"/>
      <c r="K457" s="33"/>
      <c r="M457" s="34"/>
      <c r="N457" s="155"/>
      <c r="O457" s="156"/>
      <c r="P457" s="54"/>
      <c r="Q457" s="54"/>
      <c r="R457" s="54"/>
      <c r="S457" s="54"/>
      <c r="T457" s="54"/>
      <c r="U457" s="55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U457" s="18" t="s">
        <v>143</v>
      </c>
      <c r="AV457" s="18" t="s">
        <v>82</v>
      </c>
    </row>
    <row r="458" spans="1:66" s="13" customFormat="1">
      <c r="B458" s="157"/>
      <c r="D458" s="152" t="s">
        <v>145</v>
      </c>
      <c r="E458" s="158" t="s">
        <v>3</v>
      </c>
      <c r="F458" s="159" t="s">
        <v>146</v>
      </c>
      <c r="H458" s="158" t="s">
        <v>3</v>
      </c>
      <c r="I458" s="160"/>
      <c r="M458" s="157"/>
      <c r="N458" s="161"/>
      <c r="O458" s="162"/>
      <c r="P458" s="162"/>
      <c r="Q458" s="162"/>
      <c r="R458" s="162"/>
      <c r="S458" s="162"/>
      <c r="T458" s="162"/>
      <c r="U458" s="163"/>
      <c r="AU458" s="158" t="s">
        <v>145</v>
      </c>
      <c r="AV458" s="158" t="s">
        <v>82</v>
      </c>
      <c r="AW458" s="13" t="s">
        <v>80</v>
      </c>
      <c r="AX458" s="13" t="s">
        <v>34</v>
      </c>
      <c r="AY458" s="13" t="s">
        <v>72</v>
      </c>
      <c r="AZ458" s="158" t="s">
        <v>134</v>
      </c>
    </row>
    <row r="459" spans="1:66" s="13" customFormat="1">
      <c r="B459" s="157"/>
      <c r="D459" s="152" t="s">
        <v>145</v>
      </c>
      <c r="E459" s="158" t="s">
        <v>3</v>
      </c>
      <c r="F459" s="159" t="s">
        <v>150</v>
      </c>
      <c r="H459" s="158" t="s">
        <v>3</v>
      </c>
      <c r="I459" s="160"/>
      <c r="M459" s="157"/>
      <c r="N459" s="161"/>
      <c r="O459" s="162"/>
      <c r="P459" s="162"/>
      <c r="Q459" s="162"/>
      <c r="R459" s="162"/>
      <c r="S459" s="162"/>
      <c r="T459" s="162"/>
      <c r="U459" s="163"/>
      <c r="AU459" s="158" t="s">
        <v>145</v>
      </c>
      <c r="AV459" s="158" t="s">
        <v>82</v>
      </c>
      <c r="AW459" s="13" t="s">
        <v>80</v>
      </c>
      <c r="AX459" s="13" t="s">
        <v>34</v>
      </c>
      <c r="AY459" s="13" t="s">
        <v>72</v>
      </c>
      <c r="AZ459" s="158" t="s">
        <v>134</v>
      </c>
    </row>
    <row r="460" spans="1:66" s="14" customFormat="1">
      <c r="B460" s="164"/>
      <c r="D460" s="152" t="s">
        <v>145</v>
      </c>
      <c r="E460" s="165" t="s">
        <v>3</v>
      </c>
      <c r="F460" s="166" t="s">
        <v>151</v>
      </c>
      <c r="H460" s="167">
        <v>5600</v>
      </c>
      <c r="I460" s="168"/>
      <c r="M460" s="164"/>
      <c r="N460" s="169"/>
      <c r="O460" s="170"/>
      <c r="P460" s="170"/>
      <c r="Q460" s="170"/>
      <c r="R460" s="170"/>
      <c r="S460" s="170"/>
      <c r="T460" s="170"/>
      <c r="U460" s="171"/>
      <c r="AU460" s="165" t="s">
        <v>145</v>
      </c>
      <c r="AV460" s="165" t="s">
        <v>82</v>
      </c>
      <c r="AW460" s="14" t="s">
        <v>82</v>
      </c>
      <c r="AX460" s="14" t="s">
        <v>34</v>
      </c>
      <c r="AY460" s="14" t="s">
        <v>72</v>
      </c>
      <c r="AZ460" s="165" t="s">
        <v>134</v>
      </c>
    </row>
    <row r="461" spans="1:66" s="13" customFormat="1">
      <c r="B461" s="157"/>
      <c r="D461" s="152" t="s">
        <v>145</v>
      </c>
      <c r="E461" s="158" t="s">
        <v>3</v>
      </c>
      <c r="F461" s="159" t="s">
        <v>543</v>
      </c>
      <c r="H461" s="158" t="s">
        <v>3</v>
      </c>
      <c r="I461" s="160"/>
      <c r="M461" s="157"/>
      <c r="N461" s="161"/>
      <c r="O461" s="162"/>
      <c r="P461" s="162"/>
      <c r="Q461" s="162"/>
      <c r="R461" s="162"/>
      <c r="S461" s="162"/>
      <c r="T461" s="162"/>
      <c r="U461" s="163"/>
      <c r="AU461" s="158" t="s">
        <v>145</v>
      </c>
      <c r="AV461" s="158" t="s">
        <v>82</v>
      </c>
      <c r="AW461" s="13" t="s">
        <v>80</v>
      </c>
      <c r="AX461" s="13" t="s">
        <v>34</v>
      </c>
      <c r="AY461" s="13" t="s">
        <v>72</v>
      </c>
      <c r="AZ461" s="158" t="s">
        <v>134</v>
      </c>
    </row>
    <row r="462" spans="1:66" s="14" customFormat="1">
      <c r="B462" s="164"/>
      <c r="D462" s="152" t="s">
        <v>145</v>
      </c>
      <c r="E462" s="165" t="s">
        <v>3</v>
      </c>
      <c r="F462" s="166" t="s">
        <v>544</v>
      </c>
      <c r="H462" s="167">
        <v>825</v>
      </c>
      <c r="I462" s="168"/>
      <c r="M462" s="164"/>
      <c r="N462" s="169"/>
      <c r="O462" s="170"/>
      <c r="P462" s="170"/>
      <c r="Q462" s="170"/>
      <c r="R462" s="170"/>
      <c r="S462" s="170"/>
      <c r="T462" s="170"/>
      <c r="U462" s="171"/>
      <c r="AU462" s="165" t="s">
        <v>145</v>
      </c>
      <c r="AV462" s="165" t="s">
        <v>82</v>
      </c>
      <c r="AW462" s="14" t="s">
        <v>82</v>
      </c>
      <c r="AX462" s="14" t="s">
        <v>34</v>
      </c>
      <c r="AY462" s="14" t="s">
        <v>72</v>
      </c>
      <c r="AZ462" s="165" t="s">
        <v>134</v>
      </c>
    </row>
    <row r="463" spans="1:66" s="15" customFormat="1">
      <c r="B463" s="172"/>
      <c r="D463" s="152" t="s">
        <v>145</v>
      </c>
      <c r="E463" s="173" t="s">
        <v>3</v>
      </c>
      <c r="F463" s="174" t="s">
        <v>155</v>
      </c>
      <c r="H463" s="175">
        <v>6425</v>
      </c>
      <c r="I463" s="176"/>
      <c r="M463" s="172"/>
      <c r="N463" s="177"/>
      <c r="O463" s="178"/>
      <c r="P463" s="178"/>
      <c r="Q463" s="178"/>
      <c r="R463" s="178"/>
      <c r="S463" s="178"/>
      <c r="T463" s="178"/>
      <c r="U463" s="179"/>
      <c r="AU463" s="173" t="s">
        <v>145</v>
      </c>
      <c r="AV463" s="173" t="s">
        <v>82</v>
      </c>
      <c r="AW463" s="15" t="s">
        <v>141</v>
      </c>
      <c r="AX463" s="15" t="s">
        <v>34</v>
      </c>
      <c r="AY463" s="15" t="s">
        <v>80</v>
      </c>
      <c r="AZ463" s="173" t="s">
        <v>134</v>
      </c>
    </row>
    <row r="464" spans="1:66" s="2" customFormat="1" ht="14.45" customHeight="1">
      <c r="A464" s="33"/>
      <c r="B464" s="138"/>
      <c r="C464" s="180" t="s">
        <v>545</v>
      </c>
      <c r="D464" s="180" t="s">
        <v>494</v>
      </c>
      <c r="E464" s="181" t="s">
        <v>546</v>
      </c>
      <c r="F464" s="182" t="s">
        <v>547</v>
      </c>
      <c r="G464" s="183" t="s">
        <v>548</v>
      </c>
      <c r="H464" s="184">
        <v>96.375</v>
      </c>
      <c r="I464" s="185"/>
      <c r="J464" s="186">
        <f>ROUND(I464*H464,2)</f>
        <v>0</v>
      </c>
      <c r="K464" s="182" t="s">
        <v>140</v>
      </c>
      <c r="L464" s="282" t="s">
        <v>1408</v>
      </c>
      <c r="M464" s="187"/>
      <c r="N464" s="188" t="s">
        <v>3</v>
      </c>
      <c r="O464" s="189" t="s">
        <v>43</v>
      </c>
      <c r="P464" s="54"/>
      <c r="Q464" s="148">
        <f>P464*H464</f>
        <v>0</v>
      </c>
      <c r="R464" s="148">
        <v>1E-3</v>
      </c>
      <c r="S464" s="148">
        <f>R464*H464</f>
        <v>9.6375000000000002E-2</v>
      </c>
      <c r="T464" s="148">
        <v>0</v>
      </c>
      <c r="U464" s="149">
        <f>T464*H464</f>
        <v>0</v>
      </c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S464" s="150" t="s">
        <v>195</v>
      </c>
      <c r="AU464" s="150" t="s">
        <v>494</v>
      </c>
      <c r="AV464" s="150" t="s">
        <v>82</v>
      </c>
      <c r="AZ464" s="18" t="s">
        <v>134</v>
      </c>
      <c r="BF464" s="151">
        <f>IF(O464="základní",J464,0)</f>
        <v>0</v>
      </c>
      <c r="BG464" s="151">
        <f>IF(O464="snížená",J464,0)</f>
        <v>0</v>
      </c>
      <c r="BH464" s="151">
        <f>IF(O464="zákl. přenesená",J464,0)</f>
        <v>0</v>
      </c>
      <c r="BI464" s="151">
        <f>IF(O464="sníž. přenesená",J464,0)</f>
        <v>0</v>
      </c>
      <c r="BJ464" s="151">
        <f>IF(O464="nulová",J464,0)</f>
        <v>0</v>
      </c>
      <c r="BK464" s="18" t="s">
        <v>80</v>
      </c>
      <c r="BL464" s="151">
        <f>ROUND(I464*H464,2)</f>
        <v>0</v>
      </c>
      <c r="BM464" s="18" t="s">
        <v>141</v>
      </c>
      <c r="BN464" s="150" t="s">
        <v>549</v>
      </c>
    </row>
    <row r="465" spans="1:66" s="2" customFormat="1">
      <c r="A465" s="33"/>
      <c r="B465" s="34"/>
      <c r="C465" s="33"/>
      <c r="D465" s="152" t="s">
        <v>143</v>
      </c>
      <c r="E465" s="33"/>
      <c r="F465" s="153" t="s">
        <v>547</v>
      </c>
      <c r="G465" s="33"/>
      <c r="H465" s="33"/>
      <c r="I465" s="154"/>
      <c r="J465" s="33"/>
      <c r="K465" s="33"/>
      <c r="M465" s="34"/>
      <c r="N465" s="155"/>
      <c r="O465" s="156"/>
      <c r="P465" s="54"/>
      <c r="Q465" s="54"/>
      <c r="R465" s="54"/>
      <c r="S465" s="54"/>
      <c r="T465" s="54"/>
      <c r="U465" s="55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U465" s="18" t="s">
        <v>143</v>
      </c>
      <c r="AV465" s="18" t="s">
        <v>82</v>
      </c>
    </row>
    <row r="466" spans="1:66" s="14" customFormat="1">
      <c r="B466" s="164"/>
      <c r="D466" s="152" t="s">
        <v>145</v>
      </c>
      <c r="F466" s="166" t="s">
        <v>550</v>
      </c>
      <c r="H466" s="167">
        <v>96.375</v>
      </c>
      <c r="I466" s="168"/>
      <c r="M466" s="164"/>
      <c r="N466" s="169"/>
      <c r="O466" s="170"/>
      <c r="P466" s="170"/>
      <c r="Q466" s="170"/>
      <c r="R466" s="170"/>
      <c r="S466" s="170"/>
      <c r="T466" s="170"/>
      <c r="U466" s="171"/>
      <c r="AU466" s="165" t="s">
        <v>145</v>
      </c>
      <c r="AV466" s="165" t="s">
        <v>82</v>
      </c>
      <c r="AW466" s="14" t="s">
        <v>82</v>
      </c>
      <c r="AX466" s="14" t="s">
        <v>4</v>
      </c>
      <c r="AY466" s="14" t="s">
        <v>80</v>
      </c>
      <c r="AZ466" s="165" t="s">
        <v>134</v>
      </c>
    </row>
    <row r="467" spans="1:66" s="2" customFormat="1" ht="14.45" customHeight="1">
      <c r="A467" s="33"/>
      <c r="B467" s="138"/>
      <c r="C467" s="139" t="s">
        <v>551</v>
      </c>
      <c r="D467" s="139" t="s">
        <v>136</v>
      </c>
      <c r="E467" s="140" t="s">
        <v>552</v>
      </c>
      <c r="F467" s="141" t="s">
        <v>553</v>
      </c>
      <c r="G467" s="142" t="s">
        <v>139</v>
      </c>
      <c r="H467" s="143">
        <v>1630</v>
      </c>
      <c r="I467" s="144"/>
      <c r="J467" s="145">
        <f>ROUND(I467*H467,2)</f>
        <v>0</v>
      </c>
      <c r="K467" s="141" t="s">
        <v>140</v>
      </c>
      <c r="L467" s="282" t="s">
        <v>1408</v>
      </c>
      <c r="M467" s="34"/>
      <c r="N467" s="146" t="s">
        <v>3</v>
      </c>
      <c r="O467" s="147" t="s">
        <v>43</v>
      </c>
      <c r="P467" s="54"/>
      <c r="Q467" s="148">
        <f>P467*H467</f>
        <v>0</v>
      </c>
      <c r="R467" s="148">
        <v>0</v>
      </c>
      <c r="S467" s="148">
        <f>R467*H467</f>
        <v>0</v>
      </c>
      <c r="T467" s="148">
        <v>0</v>
      </c>
      <c r="U467" s="149">
        <f>T467*H467</f>
        <v>0</v>
      </c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  <c r="AS467" s="150" t="s">
        <v>141</v>
      </c>
      <c r="AU467" s="150" t="s">
        <v>136</v>
      </c>
      <c r="AV467" s="150" t="s">
        <v>82</v>
      </c>
      <c r="AZ467" s="18" t="s">
        <v>134</v>
      </c>
      <c r="BF467" s="151">
        <f>IF(O467="základní",J467,0)</f>
        <v>0</v>
      </c>
      <c r="BG467" s="151">
        <f>IF(O467="snížená",J467,0)</f>
        <v>0</v>
      </c>
      <c r="BH467" s="151">
        <f>IF(O467="zákl. přenesená",J467,0)</f>
        <v>0</v>
      </c>
      <c r="BI467" s="151">
        <f>IF(O467="sníž. přenesená",J467,0)</f>
        <v>0</v>
      </c>
      <c r="BJ467" s="151">
        <f>IF(O467="nulová",J467,0)</f>
        <v>0</v>
      </c>
      <c r="BK467" s="18" t="s">
        <v>80</v>
      </c>
      <c r="BL467" s="151">
        <f>ROUND(I467*H467,2)</f>
        <v>0</v>
      </c>
      <c r="BM467" s="18" t="s">
        <v>141</v>
      </c>
      <c r="BN467" s="150" t="s">
        <v>554</v>
      </c>
    </row>
    <row r="468" spans="1:66" s="2" customFormat="1">
      <c r="A468" s="33"/>
      <c r="B468" s="34"/>
      <c r="C468" s="33"/>
      <c r="D468" s="152" t="s">
        <v>143</v>
      </c>
      <c r="E468" s="33"/>
      <c r="F468" s="153" t="s">
        <v>555</v>
      </c>
      <c r="G468" s="33"/>
      <c r="H468" s="33"/>
      <c r="I468" s="154"/>
      <c r="J468" s="33"/>
      <c r="K468" s="33"/>
      <c r="M468" s="34"/>
      <c r="N468" s="155"/>
      <c r="O468" s="156"/>
      <c r="P468" s="54"/>
      <c r="Q468" s="54"/>
      <c r="R468" s="54"/>
      <c r="S468" s="54"/>
      <c r="T468" s="54"/>
      <c r="U468" s="55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  <c r="AU468" s="18" t="s">
        <v>143</v>
      </c>
      <c r="AV468" s="18" t="s">
        <v>82</v>
      </c>
    </row>
    <row r="469" spans="1:66" s="13" customFormat="1">
      <c r="B469" s="157"/>
      <c r="D469" s="152" t="s">
        <v>145</v>
      </c>
      <c r="E469" s="158" t="s">
        <v>3</v>
      </c>
      <c r="F469" s="159" t="s">
        <v>146</v>
      </c>
      <c r="H469" s="158" t="s">
        <v>3</v>
      </c>
      <c r="I469" s="160"/>
      <c r="M469" s="157"/>
      <c r="N469" s="161"/>
      <c r="O469" s="162"/>
      <c r="P469" s="162"/>
      <c r="Q469" s="162"/>
      <c r="R469" s="162"/>
      <c r="S469" s="162"/>
      <c r="T469" s="162"/>
      <c r="U469" s="163"/>
      <c r="AU469" s="158" t="s">
        <v>145</v>
      </c>
      <c r="AV469" s="158" t="s">
        <v>82</v>
      </c>
      <c r="AW469" s="13" t="s">
        <v>80</v>
      </c>
      <c r="AX469" s="13" t="s">
        <v>34</v>
      </c>
      <c r="AY469" s="13" t="s">
        <v>72</v>
      </c>
      <c r="AZ469" s="158" t="s">
        <v>134</v>
      </c>
    </row>
    <row r="470" spans="1:66" s="13" customFormat="1">
      <c r="B470" s="157"/>
      <c r="D470" s="152" t="s">
        <v>145</v>
      </c>
      <c r="E470" s="158" t="s">
        <v>3</v>
      </c>
      <c r="F470" s="159" t="s">
        <v>161</v>
      </c>
      <c r="H470" s="158" t="s">
        <v>3</v>
      </c>
      <c r="I470" s="160"/>
      <c r="M470" s="157"/>
      <c r="N470" s="161"/>
      <c r="O470" s="162"/>
      <c r="P470" s="162"/>
      <c r="Q470" s="162"/>
      <c r="R470" s="162"/>
      <c r="S470" s="162"/>
      <c r="T470" s="162"/>
      <c r="U470" s="163"/>
      <c r="AU470" s="158" t="s">
        <v>145</v>
      </c>
      <c r="AV470" s="158" t="s">
        <v>82</v>
      </c>
      <c r="AW470" s="13" t="s">
        <v>80</v>
      </c>
      <c r="AX470" s="13" t="s">
        <v>34</v>
      </c>
      <c r="AY470" s="13" t="s">
        <v>72</v>
      </c>
      <c r="AZ470" s="158" t="s">
        <v>134</v>
      </c>
    </row>
    <row r="471" spans="1:66" s="14" customFormat="1">
      <c r="B471" s="164"/>
      <c r="D471" s="152" t="s">
        <v>145</v>
      </c>
      <c r="E471" s="165" t="s">
        <v>3</v>
      </c>
      <c r="F471" s="166" t="s">
        <v>556</v>
      </c>
      <c r="H471" s="167">
        <v>1630</v>
      </c>
      <c r="I471" s="168"/>
      <c r="M471" s="164"/>
      <c r="N471" s="169"/>
      <c r="O471" s="170"/>
      <c r="P471" s="170"/>
      <c r="Q471" s="170"/>
      <c r="R471" s="170"/>
      <c r="S471" s="170"/>
      <c r="T471" s="170"/>
      <c r="U471" s="171"/>
      <c r="AU471" s="165" t="s">
        <v>145</v>
      </c>
      <c r="AV471" s="165" t="s">
        <v>82</v>
      </c>
      <c r="AW471" s="14" t="s">
        <v>82</v>
      </c>
      <c r="AX471" s="14" t="s">
        <v>34</v>
      </c>
      <c r="AY471" s="14" t="s">
        <v>80</v>
      </c>
      <c r="AZ471" s="165" t="s">
        <v>134</v>
      </c>
    </row>
    <row r="472" spans="1:66" s="2" customFormat="1" ht="14.45" customHeight="1">
      <c r="A472" s="33"/>
      <c r="B472" s="138"/>
      <c r="C472" s="180" t="s">
        <v>557</v>
      </c>
      <c r="D472" s="180" t="s">
        <v>494</v>
      </c>
      <c r="E472" s="181" t="s">
        <v>558</v>
      </c>
      <c r="F472" s="182" t="s">
        <v>559</v>
      </c>
      <c r="G472" s="183" t="s">
        <v>548</v>
      </c>
      <c r="H472" s="184">
        <v>24.45</v>
      </c>
      <c r="I472" s="185"/>
      <c r="J472" s="186">
        <f>ROUND(I472*H472,2)</f>
        <v>0</v>
      </c>
      <c r="K472" s="182" t="s">
        <v>140</v>
      </c>
      <c r="L472" s="282" t="s">
        <v>1408</v>
      </c>
      <c r="M472" s="187"/>
      <c r="N472" s="188" t="s">
        <v>3</v>
      </c>
      <c r="O472" s="189" t="s">
        <v>43</v>
      </c>
      <c r="P472" s="54"/>
      <c r="Q472" s="148">
        <f>P472*H472</f>
        <v>0</v>
      </c>
      <c r="R472" s="148">
        <v>1E-3</v>
      </c>
      <c r="S472" s="148">
        <f>R472*H472</f>
        <v>2.445E-2</v>
      </c>
      <c r="T472" s="148">
        <v>0</v>
      </c>
      <c r="U472" s="149">
        <f>T472*H472</f>
        <v>0</v>
      </c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S472" s="150" t="s">
        <v>195</v>
      </c>
      <c r="AU472" s="150" t="s">
        <v>494</v>
      </c>
      <c r="AV472" s="150" t="s">
        <v>82</v>
      </c>
      <c r="AZ472" s="18" t="s">
        <v>134</v>
      </c>
      <c r="BF472" s="151">
        <f>IF(O472="základní",J472,0)</f>
        <v>0</v>
      </c>
      <c r="BG472" s="151">
        <f>IF(O472="snížená",J472,0)</f>
        <v>0</v>
      </c>
      <c r="BH472" s="151">
        <f>IF(O472="zákl. přenesená",J472,0)</f>
        <v>0</v>
      </c>
      <c r="BI472" s="151">
        <f>IF(O472="sníž. přenesená",J472,0)</f>
        <v>0</v>
      </c>
      <c r="BJ472" s="151">
        <f>IF(O472="nulová",J472,0)</f>
        <v>0</v>
      </c>
      <c r="BK472" s="18" t="s">
        <v>80</v>
      </c>
      <c r="BL472" s="151">
        <f>ROUND(I472*H472,2)</f>
        <v>0</v>
      </c>
      <c r="BM472" s="18" t="s">
        <v>141</v>
      </c>
      <c r="BN472" s="150" t="s">
        <v>560</v>
      </c>
    </row>
    <row r="473" spans="1:66" s="2" customFormat="1">
      <c r="A473" s="33"/>
      <c r="B473" s="34"/>
      <c r="C473" s="33"/>
      <c r="D473" s="152" t="s">
        <v>143</v>
      </c>
      <c r="E473" s="33"/>
      <c r="F473" s="153" t="s">
        <v>559</v>
      </c>
      <c r="G473" s="33"/>
      <c r="H473" s="33"/>
      <c r="I473" s="154"/>
      <c r="J473" s="33"/>
      <c r="K473" s="33"/>
      <c r="M473" s="34"/>
      <c r="N473" s="155"/>
      <c r="O473" s="156"/>
      <c r="P473" s="54"/>
      <c r="Q473" s="54"/>
      <c r="R473" s="54"/>
      <c r="S473" s="54"/>
      <c r="T473" s="54"/>
      <c r="U473" s="55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  <c r="AU473" s="18" t="s">
        <v>143</v>
      </c>
      <c r="AV473" s="18" t="s">
        <v>82</v>
      </c>
    </row>
    <row r="474" spans="1:66" s="14" customFormat="1">
      <c r="B474" s="164"/>
      <c r="D474" s="152" t="s">
        <v>145</v>
      </c>
      <c r="F474" s="166" t="s">
        <v>561</v>
      </c>
      <c r="H474" s="167">
        <v>24.45</v>
      </c>
      <c r="I474" s="168"/>
      <c r="M474" s="164"/>
      <c r="N474" s="169"/>
      <c r="O474" s="170"/>
      <c r="P474" s="170"/>
      <c r="Q474" s="170"/>
      <c r="R474" s="170"/>
      <c r="S474" s="170"/>
      <c r="T474" s="170"/>
      <c r="U474" s="171"/>
      <c r="AU474" s="165" t="s">
        <v>145</v>
      </c>
      <c r="AV474" s="165" t="s">
        <v>82</v>
      </c>
      <c r="AW474" s="14" t="s">
        <v>82</v>
      </c>
      <c r="AX474" s="14" t="s">
        <v>4</v>
      </c>
      <c r="AY474" s="14" t="s">
        <v>80</v>
      </c>
      <c r="AZ474" s="165" t="s">
        <v>134</v>
      </c>
    </row>
    <row r="475" spans="1:66" s="2" customFormat="1" ht="14.45" customHeight="1">
      <c r="A475" s="33"/>
      <c r="B475" s="138"/>
      <c r="C475" s="139" t="s">
        <v>562</v>
      </c>
      <c r="D475" s="139" t="s">
        <v>136</v>
      </c>
      <c r="E475" s="140" t="s">
        <v>563</v>
      </c>
      <c r="F475" s="141" t="s">
        <v>564</v>
      </c>
      <c r="G475" s="142" t="s">
        <v>139</v>
      </c>
      <c r="H475" s="143">
        <v>55</v>
      </c>
      <c r="I475" s="144"/>
      <c r="J475" s="145">
        <f>ROUND(I475*H475,2)</f>
        <v>0</v>
      </c>
      <c r="K475" s="141" t="s">
        <v>140</v>
      </c>
      <c r="L475" s="282" t="s">
        <v>1408</v>
      </c>
      <c r="M475" s="34"/>
      <c r="N475" s="146" t="s">
        <v>3</v>
      </c>
      <c r="O475" s="147" t="s">
        <v>43</v>
      </c>
      <c r="P475" s="54"/>
      <c r="Q475" s="148">
        <f>P475*H475</f>
        <v>0</v>
      </c>
      <c r="R475" s="148">
        <v>0</v>
      </c>
      <c r="S475" s="148">
        <f>R475*H475</f>
        <v>0</v>
      </c>
      <c r="T475" s="148">
        <v>0</v>
      </c>
      <c r="U475" s="149">
        <f>T475*H475</f>
        <v>0</v>
      </c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S475" s="150" t="s">
        <v>141</v>
      </c>
      <c r="AU475" s="150" t="s">
        <v>136</v>
      </c>
      <c r="AV475" s="150" t="s">
        <v>82</v>
      </c>
      <c r="AZ475" s="18" t="s">
        <v>134</v>
      </c>
      <c r="BF475" s="151">
        <f>IF(O475="základní",J475,0)</f>
        <v>0</v>
      </c>
      <c r="BG475" s="151">
        <f>IF(O475="snížená",J475,0)</f>
        <v>0</v>
      </c>
      <c r="BH475" s="151">
        <f>IF(O475="zákl. přenesená",J475,0)</f>
        <v>0</v>
      </c>
      <c r="BI475" s="151">
        <f>IF(O475="sníž. přenesená",J475,0)</f>
        <v>0</v>
      </c>
      <c r="BJ475" s="151">
        <f>IF(O475="nulová",J475,0)</f>
        <v>0</v>
      </c>
      <c r="BK475" s="18" t="s">
        <v>80</v>
      </c>
      <c r="BL475" s="151">
        <f>ROUND(I475*H475,2)</f>
        <v>0</v>
      </c>
      <c r="BM475" s="18" t="s">
        <v>141</v>
      </c>
      <c r="BN475" s="150" t="s">
        <v>565</v>
      </c>
    </row>
    <row r="476" spans="1:66" s="2" customFormat="1" ht="19.5">
      <c r="A476" s="33"/>
      <c r="B476" s="34"/>
      <c r="C476" s="33"/>
      <c r="D476" s="152" t="s">
        <v>143</v>
      </c>
      <c r="E476" s="33"/>
      <c r="F476" s="153" t="s">
        <v>566</v>
      </c>
      <c r="G476" s="33"/>
      <c r="H476" s="33"/>
      <c r="I476" s="154"/>
      <c r="J476" s="33"/>
      <c r="K476" s="33"/>
      <c r="M476" s="34"/>
      <c r="N476" s="155"/>
      <c r="O476" s="156"/>
      <c r="P476" s="54"/>
      <c r="Q476" s="54"/>
      <c r="R476" s="54"/>
      <c r="S476" s="54"/>
      <c r="T476" s="54"/>
      <c r="U476" s="55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U476" s="18" t="s">
        <v>143</v>
      </c>
      <c r="AV476" s="18" t="s">
        <v>82</v>
      </c>
    </row>
    <row r="477" spans="1:66" s="13" customFormat="1">
      <c r="B477" s="157"/>
      <c r="D477" s="152" t="s">
        <v>145</v>
      </c>
      <c r="E477" s="158" t="s">
        <v>3</v>
      </c>
      <c r="F477" s="159" t="s">
        <v>146</v>
      </c>
      <c r="H477" s="158" t="s">
        <v>3</v>
      </c>
      <c r="I477" s="160"/>
      <c r="M477" s="157"/>
      <c r="N477" s="161"/>
      <c r="O477" s="162"/>
      <c r="P477" s="162"/>
      <c r="Q477" s="162"/>
      <c r="R477" s="162"/>
      <c r="S477" s="162"/>
      <c r="T477" s="162"/>
      <c r="U477" s="163"/>
      <c r="AU477" s="158" t="s">
        <v>145</v>
      </c>
      <c r="AV477" s="158" t="s">
        <v>82</v>
      </c>
      <c r="AW477" s="13" t="s">
        <v>80</v>
      </c>
      <c r="AX477" s="13" t="s">
        <v>34</v>
      </c>
      <c r="AY477" s="13" t="s">
        <v>72</v>
      </c>
      <c r="AZ477" s="158" t="s">
        <v>134</v>
      </c>
    </row>
    <row r="478" spans="1:66" s="13" customFormat="1">
      <c r="B478" s="157"/>
      <c r="D478" s="152" t="s">
        <v>145</v>
      </c>
      <c r="E478" s="158" t="s">
        <v>3</v>
      </c>
      <c r="F478" s="159" t="s">
        <v>311</v>
      </c>
      <c r="H478" s="158" t="s">
        <v>3</v>
      </c>
      <c r="I478" s="160"/>
      <c r="M478" s="157"/>
      <c r="N478" s="161"/>
      <c r="O478" s="162"/>
      <c r="P478" s="162"/>
      <c r="Q478" s="162"/>
      <c r="R478" s="162"/>
      <c r="S478" s="162"/>
      <c r="T478" s="162"/>
      <c r="U478" s="163"/>
      <c r="AU478" s="158" t="s">
        <v>145</v>
      </c>
      <c r="AV478" s="158" t="s">
        <v>82</v>
      </c>
      <c r="AW478" s="13" t="s">
        <v>80</v>
      </c>
      <c r="AX478" s="13" t="s">
        <v>34</v>
      </c>
      <c r="AY478" s="13" t="s">
        <v>72</v>
      </c>
      <c r="AZ478" s="158" t="s">
        <v>134</v>
      </c>
    </row>
    <row r="479" spans="1:66" s="14" customFormat="1">
      <c r="B479" s="164"/>
      <c r="D479" s="152" t="s">
        <v>145</v>
      </c>
      <c r="E479" s="165" t="s">
        <v>3</v>
      </c>
      <c r="F479" s="166" t="s">
        <v>538</v>
      </c>
      <c r="H479" s="167">
        <v>55</v>
      </c>
      <c r="I479" s="168"/>
      <c r="M479" s="164"/>
      <c r="N479" s="169"/>
      <c r="O479" s="170"/>
      <c r="P479" s="170"/>
      <c r="Q479" s="170"/>
      <c r="R479" s="170"/>
      <c r="S479" s="170"/>
      <c r="T479" s="170"/>
      <c r="U479" s="171"/>
      <c r="AU479" s="165" t="s">
        <v>145</v>
      </c>
      <c r="AV479" s="165" t="s">
        <v>82</v>
      </c>
      <c r="AW479" s="14" t="s">
        <v>82</v>
      </c>
      <c r="AX479" s="14" t="s">
        <v>34</v>
      </c>
      <c r="AY479" s="14" t="s">
        <v>80</v>
      </c>
      <c r="AZ479" s="165" t="s">
        <v>134</v>
      </c>
    </row>
    <row r="480" spans="1:66" s="2" customFormat="1" ht="14.45" customHeight="1">
      <c r="A480" s="33"/>
      <c r="B480" s="138"/>
      <c r="C480" s="139" t="s">
        <v>567</v>
      </c>
      <c r="D480" s="139" t="s">
        <v>136</v>
      </c>
      <c r="E480" s="140" t="s">
        <v>568</v>
      </c>
      <c r="F480" s="141" t="s">
        <v>569</v>
      </c>
      <c r="G480" s="142" t="s">
        <v>139</v>
      </c>
      <c r="H480" s="143">
        <v>1575</v>
      </c>
      <c r="I480" s="144"/>
      <c r="J480" s="145">
        <f>ROUND(I480*H480,2)</f>
        <v>0</v>
      </c>
      <c r="K480" s="141" t="s">
        <v>140</v>
      </c>
      <c r="L480" s="282" t="s">
        <v>1408</v>
      </c>
      <c r="M480" s="34"/>
      <c r="N480" s="146" t="s">
        <v>3</v>
      </c>
      <c r="O480" s="147" t="s">
        <v>43</v>
      </c>
      <c r="P480" s="54"/>
      <c r="Q480" s="148">
        <f>P480*H480</f>
        <v>0</v>
      </c>
      <c r="R480" s="148">
        <v>0</v>
      </c>
      <c r="S480" s="148">
        <f>R480*H480</f>
        <v>0</v>
      </c>
      <c r="T480" s="148">
        <v>0</v>
      </c>
      <c r="U480" s="149">
        <f>T480*H480</f>
        <v>0</v>
      </c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S480" s="150" t="s">
        <v>141</v>
      </c>
      <c r="AU480" s="150" t="s">
        <v>136</v>
      </c>
      <c r="AV480" s="150" t="s">
        <v>82</v>
      </c>
      <c r="AZ480" s="18" t="s">
        <v>134</v>
      </c>
      <c r="BF480" s="151">
        <f>IF(O480="základní",J480,0)</f>
        <v>0</v>
      </c>
      <c r="BG480" s="151">
        <f>IF(O480="snížená",J480,0)</f>
        <v>0</v>
      </c>
      <c r="BH480" s="151">
        <f>IF(O480="zákl. přenesená",J480,0)</f>
        <v>0</v>
      </c>
      <c r="BI480" s="151">
        <f>IF(O480="sníž. přenesená",J480,0)</f>
        <v>0</v>
      </c>
      <c r="BJ480" s="151">
        <f>IF(O480="nulová",J480,0)</f>
        <v>0</v>
      </c>
      <c r="BK480" s="18" t="s">
        <v>80</v>
      </c>
      <c r="BL480" s="151">
        <f>ROUND(I480*H480,2)</f>
        <v>0</v>
      </c>
      <c r="BM480" s="18" t="s">
        <v>141</v>
      </c>
      <c r="BN480" s="150" t="s">
        <v>570</v>
      </c>
    </row>
    <row r="481" spans="1:66" s="2" customFormat="1" ht="19.5">
      <c r="A481" s="33"/>
      <c r="B481" s="34"/>
      <c r="C481" s="33"/>
      <c r="D481" s="152" t="s">
        <v>143</v>
      </c>
      <c r="E481" s="33"/>
      <c r="F481" s="153" t="s">
        <v>571</v>
      </c>
      <c r="G481" s="33"/>
      <c r="H481" s="33"/>
      <c r="I481" s="154"/>
      <c r="J481" s="33"/>
      <c r="K481" s="33"/>
      <c r="M481" s="34"/>
      <c r="N481" s="155"/>
      <c r="O481" s="156"/>
      <c r="P481" s="54"/>
      <c r="Q481" s="54"/>
      <c r="R481" s="54"/>
      <c r="S481" s="54"/>
      <c r="T481" s="54"/>
      <c r="U481" s="55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U481" s="18" t="s">
        <v>143</v>
      </c>
      <c r="AV481" s="18" t="s">
        <v>82</v>
      </c>
    </row>
    <row r="482" spans="1:66" s="13" customFormat="1">
      <c r="B482" s="157"/>
      <c r="D482" s="152" t="s">
        <v>145</v>
      </c>
      <c r="E482" s="158" t="s">
        <v>3</v>
      </c>
      <c r="F482" s="159" t="s">
        <v>146</v>
      </c>
      <c r="H482" s="158" t="s">
        <v>3</v>
      </c>
      <c r="I482" s="160"/>
      <c r="M482" s="157"/>
      <c r="N482" s="161"/>
      <c r="O482" s="162"/>
      <c r="P482" s="162"/>
      <c r="Q482" s="162"/>
      <c r="R482" s="162"/>
      <c r="S482" s="162"/>
      <c r="T482" s="162"/>
      <c r="U482" s="163"/>
      <c r="AU482" s="158" t="s">
        <v>145</v>
      </c>
      <c r="AV482" s="158" t="s">
        <v>82</v>
      </c>
      <c r="AW482" s="13" t="s">
        <v>80</v>
      </c>
      <c r="AX482" s="13" t="s">
        <v>34</v>
      </c>
      <c r="AY482" s="13" t="s">
        <v>72</v>
      </c>
      <c r="AZ482" s="158" t="s">
        <v>134</v>
      </c>
    </row>
    <row r="483" spans="1:66" s="13" customFormat="1">
      <c r="B483" s="157"/>
      <c r="D483" s="152" t="s">
        <v>145</v>
      </c>
      <c r="E483" s="158" t="s">
        <v>3</v>
      </c>
      <c r="F483" s="159" t="s">
        <v>311</v>
      </c>
      <c r="H483" s="158" t="s">
        <v>3</v>
      </c>
      <c r="I483" s="160"/>
      <c r="M483" s="157"/>
      <c r="N483" s="161"/>
      <c r="O483" s="162"/>
      <c r="P483" s="162"/>
      <c r="Q483" s="162"/>
      <c r="R483" s="162"/>
      <c r="S483" s="162"/>
      <c r="T483" s="162"/>
      <c r="U483" s="163"/>
      <c r="AU483" s="158" t="s">
        <v>145</v>
      </c>
      <c r="AV483" s="158" t="s">
        <v>82</v>
      </c>
      <c r="AW483" s="13" t="s">
        <v>80</v>
      </c>
      <c r="AX483" s="13" t="s">
        <v>34</v>
      </c>
      <c r="AY483" s="13" t="s">
        <v>72</v>
      </c>
      <c r="AZ483" s="158" t="s">
        <v>134</v>
      </c>
    </row>
    <row r="484" spans="1:66" s="14" customFormat="1">
      <c r="B484" s="164"/>
      <c r="D484" s="152" t="s">
        <v>145</v>
      </c>
      <c r="E484" s="165" t="s">
        <v>3</v>
      </c>
      <c r="F484" s="166" t="s">
        <v>572</v>
      </c>
      <c r="H484" s="167">
        <v>1575</v>
      </c>
      <c r="I484" s="168"/>
      <c r="M484" s="164"/>
      <c r="N484" s="169"/>
      <c r="O484" s="170"/>
      <c r="P484" s="170"/>
      <c r="Q484" s="170"/>
      <c r="R484" s="170"/>
      <c r="S484" s="170"/>
      <c r="T484" s="170"/>
      <c r="U484" s="171"/>
      <c r="AU484" s="165" t="s">
        <v>145</v>
      </c>
      <c r="AV484" s="165" t="s">
        <v>82</v>
      </c>
      <c r="AW484" s="14" t="s">
        <v>82</v>
      </c>
      <c r="AX484" s="14" t="s">
        <v>34</v>
      </c>
      <c r="AY484" s="14" t="s">
        <v>80</v>
      </c>
      <c r="AZ484" s="165" t="s">
        <v>134</v>
      </c>
    </row>
    <row r="485" spans="1:66" s="2" customFormat="1" ht="14.45" customHeight="1">
      <c r="A485" s="33"/>
      <c r="B485" s="138"/>
      <c r="C485" s="139" t="s">
        <v>573</v>
      </c>
      <c r="D485" s="139" t="s">
        <v>136</v>
      </c>
      <c r="E485" s="140" t="s">
        <v>574</v>
      </c>
      <c r="F485" s="141" t="s">
        <v>575</v>
      </c>
      <c r="G485" s="142" t="s">
        <v>139</v>
      </c>
      <c r="H485" s="143">
        <v>1630</v>
      </c>
      <c r="I485" s="144"/>
      <c r="J485" s="145">
        <f>ROUND(I485*H485,2)</f>
        <v>0</v>
      </c>
      <c r="K485" s="141" t="s">
        <v>140</v>
      </c>
      <c r="L485" s="282" t="s">
        <v>1408</v>
      </c>
      <c r="M485" s="34"/>
      <c r="N485" s="146" t="s">
        <v>3</v>
      </c>
      <c r="O485" s="147" t="s">
        <v>43</v>
      </c>
      <c r="P485" s="54"/>
      <c r="Q485" s="148">
        <f>P485*H485</f>
        <v>0</v>
      </c>
      <c r="R485" s="148">
        <v>0</v>
      </c>
      <c r="S485" s="148">
        <f>R485*H485</f>
        <v>0</v>
      </c>
      <c r="T485" s="148">
        <v>0</v>
      </c>
      <c r="U485" s="149">
        <f>T485*H485</f>
        <v>0</v>
      </c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S485" s="150" t="s">
        <v>141</v>
      </c>
      <c r="AU485" s="150" t="s">
        <v>136</v>
      </c>
      <c r="AV485" s="150" t="s">
        <v>82</v>
      </c>
      <c r="AZ485" s="18" t="s">
        <v>134</v>
      </c>
      <c r="BF485" s="151">
        <f>IF(O485="základní",J485,0)</f>
        <v>0</v>
      </c>
      <c r="BG485" s="151">
        <f>IF(O485="snížená",J485,0)</f>
        <v>0</v>
      </c>
      <c r="BH485" s="151">
        <f>IF(O485="zákl. přenesená",J485,0)</f>
        <v>0</v>
      </c>
      <c r="BI485" s="151">
        <f>IF(O485="sníž. přenesená",J485,0)</f>
        <v>0</v>
      </c>
      <c r="BJ485" s="151">
        <f>IF(O485="nulová",J485,0)</f>
        <v>0</v>
      </c>
      <c r="BK485" s="18" t="s">
        <v>80</v>
      </c>
      <c r="BL485" s="151">
        <f>ROUND(I485*H485,2)</f>
        <v>0</v>
      </c>
      <c r="BM485" s="18" t="s">
        <v>141</v>
      </c>
      <c r="BN485" s="150" t="s">
        <v>576</v>
      </c>
    </row>
    <row r="486" spans="1:66" s="2" customFormat="1">
      <c r="A486" s="33"/>
      <c r="B486" s="34"/>
      <c r="C486" s="33"/>
      <c r="D486" s="152" t="s">
        <v>143</v>
      </c>
      <c r="E486" s="33"/>
      <c r="F486" s="153" t="s">
        <v>577</v>
      </c>
      <c r="G486" s="33"/>
      <c r="H486" s="33"/>
      <c r="I486" s="154"/>
      <c r="J486" s="33"/>
      <c r="K486" s="33"/>
      <c r="M486" s="34"/>
      <c r="N486" s="155"/>
      <c r="O486" s="156"/>
      <c r="P486" s="54"/>
      <c r="Q486" s="54"/>
      <c r="R486" s="54"/>
      <c r="S486" s="54"/>
      <c r="T486" s="54"/>
      <c r="U486" s="55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U486" s="18" t="s">
        <v>143</v>
      </c>
      <c r="AV486" s="18" t="s">
        <v>82</v>
      </c>
    </row>
    <row r="487" spans="1:66" s="13" customFormat="1">
      <c r="B487" s="157"/>
      <c r="D487" s="152" t="s">
        <v>145</v>
      </c>
      <c r="E487" s="158" t="s">
        <v>3</v>
      </c>
      <c r="F487" s="159" t="s">
        <v>146</v>
      </c>
      <c r="H487" s="158" t="s">
        <v>3</v>
      </c>
      <c r="I487" s="160"/>
      <c r="M487" s="157"/>
      <c r="N487" s="161"/>
      <c r="O487" s="162"/>
      <c r="P487" s="162"/>
      <c r="Q487" s="162"/>
      <c r="R487" s="162"/>
      <c r="S487" s="162"/>
      <c r="T487" s="162"/>
      <c r="U487" s="163"/>
      <c r="AU487" s="158" t="s">
        <v>145</v>
      </c>
      <c r="AV487" s="158" t="s">
        <v>82</v>
      </c>
      <c r="AW487" s="13" t="s">
        <v>80</v>
      </c>
      <c r="AX487" s="13" t="s">
        <v>34</v>
      </c>
      <c r="AY487" s="13" t="s">
        <v>72</v>
      </c>
      <c r="AZ487" s="158" t="s">
        <v>134</v>
      </c>
    </row>
    <row r="488" spans="1:66" s="13" customFormat="1">
      <c r="B488" s="157"/>
      <c r="D488" s="152" t="s">
        <v>145</v>
      </c>
      <c r="E488" s="158" t="s">
        <v>3</v>
      </c>
      <c r="F488" s="159" t="s">
        <v>161</v>
      </c>
      <c r="H488" s="158" t="s">
        <v>3</v>
      </c>
      <c r="I488" s="160"/>
      <c r="M488" s="157"/>
      <c r="N488" s="161"/>
      <c r="O488" s="162"/>
      <c r="P488" s="162"/>
      <c r="Q488" s="162"/>
      <c r="R488" s="162"/>
      <c r="S488" s="162"/>
      <c r="T488" s="162"/>
      <c r="U488" s="163"/>
      <c r="AU488" s="158" t="s">
        <v>145</v>
      </c>
      <c r="AV488" s="158" t="s">
        <v>82</v>
      </c>
      <c r="AW488" s="13" t="s">
        <v>80</v>
      </c>
      <c r="AX488" s="13" t="s">
        <v>34</v>
      </c>
      <c r="AY488" s="13" t="s">
        <v>72</v>
      </c>
      <c r="AZ488" s="158" t="s">
        <v>134</v>
      </c>
    </row>
    <row r="489" spans="1:66" s="14" customFormat="1">
      <c r="B489" s="164"/>
      <c r="D489" s="152" t="s">
        <v>145</v>
      </c>
      <c r="E489" s="165" t="s">
        <v>3</v>
      </c>
      <c r="F489" s="166" t="s">
        <v>556</v>
      </c>
      <c r="H489" s="167">
        <v>1630</v>
      </c>
      <c r="I489" s="168"/>
      <c r="M489" s="164"/>
      <c r="N489" s="169"/>
      <c r="O489" s="170"/>
      <c r="P489" s="170"/>
      <c r="Q489" s="170"/>
      <c r="R489" s="170"/>
      <c r="S489" s="170"/>
      <c r="T489" s="170"/>
      <c r="U489" s="171"/>
      <c r="AU489" s="165" t="s">
        <v>145</v>
      </c>
      <c r="AV489" s="165" t="s">
        <v>82</v>
      </c>
      <c r="AW489" s="14" t="s">
        <v>82</v>
      </c>
      <c r="AX489" s="14" t="s">
        <v>34</v>
      </c>
      <c r="AY489" s="14" t="s">
        <v>72</v>
      </c>
      <c r="AZ489" s="165" t="s">
        <v>134</v>
      </c>
    </row>
    <row r="490" spans="1:66" s="15" customFormat="1">
      <c r="B490" s="172"/>
      <c r="D490" s="152" t="s">
        <v>145</v>
      </c>
      <c r="E490" s="173" t="s">
        <v>3</v>
      </c>
      <c r="F490" s="174" t="s">
        <v>155</v>
      </c>
      <c r="H490" s="175">
        <v>1630</v>
      </c>
      <c r="I490" s="176"/>
      <c r="M490" s="172"/>
      <c r="N490" s="177"/>
      <c r="O490" s="178"/>
      <c r="P490" s="178"/>
      <c r="Q490" s="178"/>
      <c r="R490" s="178"/>
      <c r="S490" s="178"/>
      <c r="T490" s="178"/>
      <c r="U490" s="179"/>
      <c r="AU490" s="173" t="s">
        <v>145</v>
      </c>
      <c r="AV490" s="173" t="s">
        <v>82</v>
      </c>
      <c r="AW490" s="15" t="s">
        <v>141</v>
      </c>
      <c r="AX490" s="15" t="s">
        <v>34</v>
      </c>
      <c r="AY490" s="15" t="s">
        <v>80</v>
      </c>
      <c r="AZ490" s="173" t="s">
        <v>134</v>
      </c>
    </row>
    <row r="491" spans="1:66" s="2" customFormat="1" ht="14.45" customHeight="1">
      <c r="A491" s="33"/>
      <c r="B491" s="138"/>
      <c r="C491" s="139" t="s">
        <v>578</v>
      </c>
      <c r="D491" s="139" t="s">
        <v>136</v>
      </c>
      <c r="E491" s="140" t="s">
        <v>579</v>
      </c>
      <c r="F491" s="141" t="s">
        <v>580</v>
      </c>
      <c r="G491" s="142" t="s">
        <v>581</v>
      </c>
      <c r="H491" s="143">
        <v>32</v>
      </c>
      <c r="I491" s="144"/>
      <c r="J491" s="145">
        <f>ROUND(I491*H491,2)</f>
        <v>0</v>
      </c>
      <c r="K491" s="141" t="s">
        <v>140</v>
      </c>
      <c r="L491" s="282" t="s">
        <v>1408</v>
      </c>
      <c r="M491" s="34"/>
      <c r="N491" s="146" t="s">
        <v>3</v>
      </c>
      <c r="O491" s="147" t="s">
        <v>43</v>
      </c>
      <c r="P491" s="54"/>
      <c r="Q491" s="148">
        <f>P491*H491</f>
        <v>0</v>
      </c>
      <c r="R491" s="148">
        <v>0</v>
      </c>
      <c r="S491" s="148">
        <f>R491*H491</f>
        <v>0</v>
      </c>
      <c r="T491" s="148">
        <v>0</v>
      </c>
      <c r="U491" s="149">
        <f>T491*H491</f>
        <v>0</v>
      </c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S491" s="150" t="s">
        <v>141</v>
      </c>
      <c r="AU491" s="150" t="s">
        <v>136</v>
      </c>
      <c r="AV491" s="150" t="s">
        <v>82</v>
      </c>
      <c r="AZ491" s="18" t="s">
        <v>134</v>
      </c>
      <c r="BF491" s="151">
        <f>IF(O491="základní",J491,0)</f>
        <v>0</v>
      </c>
      <c r="BG491" s="151">
        <f>IF(O491="snížená",J491,0)</f>
        <v>0</v>
      </c>
      <c r="BH491" s="151">
        <f>IF(O491="zákl. přenesená",J491,0)</f>
        <v>0</v>
      </c>
      <c r="BI491" s="151">
        <f>IF(O491="sníž. přenesená",J491,0)</f>
        <v>0</v>
      </c>
      <c r="BJ491" s="151">
        <f>IF(O491="nulová",J491,0)</f>
        <v>0</v>
      </c>
      <c r="BK491" s="18" t="s">
        <v>80</v>
      </c>
      <c r="BL491" s="151">
        <f>ROUND(I491*H491,2)</f>
        <v>0</v>
      </c>
      <c r="BM491" s="18" t="s">
        <v>141</v>
      </c>
      <c r="BN491" s="150" t="s">
        <v>582</v>
      </c>
    </row>
    <row r="492" spans="1:66" s="2" customFormat="1" ht="19.5">
      <c r="A492" s="33"/>
      <c r="B492" s="34"/>
      <c r="C492" s="33"/>
      <c r="D492" s="152" t="s">
        <v>143</v>
      </c>
      <c r="E492" s="33"/>
      <c r="F492" s="153" t="s">
        <v>583</v>
      </c>
      <c r="G492" s="33"/>
      <c r="H492" s="33"/>
      <c r="I492" s="154"/>
      <c r="J492" s="33"/>
      <c r="K492" s="33"/>
      <c r="M492" s="34"/>
      <c r="N492" s="155"/>
      <c r="O492" s="156"/>
      <c r="P492" s="54"/>
      <c r="Q492" s="54"/>
      <c r="R492" s="54"/>
      <c r="S492" s="54"/>
      <c r="T492" s="54"/>
      <c r="U492" s="55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U492" s="18" t="s">
        <v>143</v>
      </c>
      <c r="AV492" s="18" t="s">
        <v>82</v>
      </c>
    </row>
    <row r="493" spans="1:66" s="13" customFormat="1">
      <c r="B493" s="157"/>
      <c r="D493" s="152" t="s">
        <v>145</v>
      </c>
      <c r="E493" s="158" t="s">
        <v>3</v>
      </c>
      <c r="F493" s="159" t="s">
        <v>146</v>
      </c>
      <c r="H493" s="158" t="s">
        <v>3</v>
      </c>
      <c r="I493" s="160"/>
      <c r="M493" s="157"/>
      <c r="N493" s="161"/>
      <c r="O493" s="162"/>
      <c r="P493" s="162"/>
      <c r="Q493" s="162"/>
      <c r="R493" s="162"/>
      <c r="S493" s="162"/>
      <c r="T493" s="162"/>
      <c r="U493" s="163"/>
      <c r="AU493" s="158" t="s">
        <v>145</v>
      </c>
      <c r="AV493" s="158" t="s">
        <v>82</v>
      </c>
      <c r="AW493" s="13" t="s">
        <v>80</v>
      </c>
      <c r="AX493" s="13" t="s">
        <v>34</v>
      </c>
      <c r="AY493" s="13" t="s">
        <v>72</v>
      </c>
      <c r="AZ493" s="158" t="s">
        <v>134</v>
      </c>
    </row>
    <row r="494" spans="1:66" s="13" customFormat="1">
      <c r="B494" s="157"/>
      <c r="D494" s="152" t="s">
        <v>145</v>
      </c>
      <c r="E494" s="158" t="s">
        <v>3</v>
      </c>
      <c r="F494" s="159" t="s">
        <v>584</v>
      </c>
      <c r="H494" s="158" t="s">
        <v>3</v>
      </c>
      <c r="I494" s="160"/>
      <c r="M494" s="157"/>
      <c r="N494" s="161"/>
      <c r="O494" s="162"/>
      <c r="P494" s="162"/>
      <c r="Q494" s="162"/>
      <c r="R494" s="162"/>
      <c r="S494" s="162"/>
      <c r="T494" s="162"/>
      <c r="U494" s="163"/>
      <c r="AU494" s="158" t="s">
        <v>145</v>
      </c>
      <c r="AV494" s="158" t="s">
        <v>82</v>
      </c>
      <c r="AW494" s="13" t="s">
        <v>80</v>
      </c>
      <c r="AX494" s="13" t="s">
        <v>34</v>
      </c>
      <c r="AY494" s="13" t="s">
        <v>72</v>
      </c>
      <c r="AZ494" s="158" t="s">
        <v>134</v>
      </c>
    </row>
    <row r="495" spans="1:66" s="13" customFormat="1">
      <c r="B495" s="157"/>
      <c r="D495" s="152" t="s">
        <v>145</v>
      </c>
      <c r="E495" s="158" t="s">
        <v>3</v>
      </c>
      <c r="F495" s="159" t="s">
        <v>585</v>
      </c>
      <c r="H495" s="158" t="s">
        <v>3</v>
      </c>
      <c r="I495" s="160"/>
      <c r="M495" s="157"/>
      <c r="N495" s="161"/>
      <c r="O495" s="162"/>
      <c r="P495" s="162"/>
      <c r="Q495" s="162"/>
      <c r="R495" s="162"/>
      <c r="S495" s="162"/>
      <c r="T495" s="162"/>
      <c r="U495" s="163"/>
      <c r="AU495" s="158" t="s">
        <v>145</v>
      </c>
      <c r="AV495" s="158" t="s">
        <v>82</v>
      </c>
      <c r="AW495" s="13" t="s">
        <v>80</v>
      </c>
      <c r="AX495" s="13" t="s">
        <v>34</v>
      </c>
      <c r="AY495" s="13" t="s">
        <v>72</v>
      </c>
      <c r="AZ495" s="158" t="s">
        <v>134</v>
      </c>
    </row>
    <row r="496" spans="1:66" s="14" customFormat="1">
      <c r="B496" s="164"/>
      <c r="D496" s="152" t="s">
        <v>145</v>
      </c>
      <c r="E496" s="165" t="s">
        <v>3</v>
      </c>
      <c r="F496" s="166" t="s">
        <v>586</v>
      </c>
      <c r="H496" s="167">
        <v>32</v>
      </c>
      <c r="I496" s="168"/>
      <c r="M496" s="164"/>
      <c r="N496" s="169"/>
      <c r="O496" s="170"/>
      <c r="P496" s="170"/>
      <c r="Q496" s="170"/>
      <c r="R496" s="170"/>
      <c r="S496" s="170"/>
      <c r="T496" s="170"/>
      <c r="U496" s="171"/>
      <c r="AU496" s="165" t="s">
        <v>145</v>
      </c>
      <c r="AV496" s="165" t="s">
        <v>82</v>
      </c>
      <c r="AW496" s="14" t="s">
        <v>82</v>
      </c>
      <c r="AX496" s="14" t="s">
        <v>34</v>
      </c>
      <c r="AY496" s="14" t="s">
        <v>80</v>
      </c>
      <c r="AZ496" s="165" t="s">
        <v>134</v>
      </c>
    </row>
    <row r="497" spans="1:66" s="2" customFormat="1" ht="14.45" customHeight="1">
      <c r="A497" s="33"/>
      <c r="B497" s="138"/>
      <c r="C497" s="139" t="s">
        <v>587</v>
      </c>
      <c r="D497" s="139" t="s">
        <v>136</v>
      </c>
      <c r="E497" s="140" t="s">
        <v>588</v>
      </c>
      <c r="F497" s="141" t="s">
        <v>589</v>
      </c>
      <c r="G497" s="142" t="s">
        <v>581</v>
      </c>
      <c r="H497" s="143">
        <v>50</v>
      </c>
      <c r="I497" s="144"/>
      <c r="J497" s="145">
        <f>ROUND(I497*H497,2)</f>
        <v>0</v>
      </c>
      <c r="K497" s="141" t="s">
        <v>140</v>
      </c>
      <c r="L497" s="282" t="s">
        <v>1408</v>
      </c>
      <c r="M497" s="34"/>
      <c r="N497" s="146" t="s">
        <v>3</v>
      </c>
      <c r="O497" s="147" t="s">
        <v>43</v>
      </c>
      <c r="P497" s="54"/>
      <c r="Q497" s="148">
        <f>P497*H497</f>
        <v>0</v>
      </c>
      <c r="R497" s="148">
        <v>0</v>
      </c>
      <c r="S497" s="148">
        <f>R497*H497</f>
        <v>0</v>
      </c>
      <c r="T497" s="148">
        <v>0</v>
      </c>
      <c r="U497" s="149">
        <f>T497*H497</f>
        <v>0</v>
      </c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3"/>
      <c r="AS497" s="150" t="s">
        <v>141</v>
      </c>
      <c r="AU497" s="150" t="s">
        <v>136</v>
      </c>
      <c r="AV497" s="150" t="s">
        <v>82</v>
      </c>
      <c r="AZ497" s="18" t="s">
        <v>134</v>
      </c>
      <c r="BF497" s="151">
        <f>IF(O497="základní",J497,0)</f>
        <v>0</v>
      </c>
      <c r="BG497" s="151">
        <f>IF(O497="snížená",J497,0)</f>
        <v>0</v>
      </c>
      <c r="BH497" s="151">
        <f>IF(O497="zákl. přenesená",J497,0)</f>
        <v>0</v>
      </c>
      <c r="BI497" s="151">
        <f>IF(O497="sníž. přenesená",J497,0)</f>
        <v>0</v>
      </c>
      <c r="BJ497" s="151">
        <f>IF(O497="nulová",J497,0)</f>
        <v>0</v>
      </c>
      <c r="BK497" s="18" t="s">
        <v>80</v>
      </c>
      <c r="BL497" s="151">
        <f>ROUND(I497*H497,2)</f>
        <v>0</v>
      </c>
      <c r="BM497" s="18" t="s">
        <v>141</v>
      </c>
      <c r="BN497" s="150" t="s">
        <v>590</v>
      </c>
    </row>
    <row r="498" spans="1:66" s="2" customFormat="1" ht="19.5">
      <c r="A498" s="33"/>
      <c r="B498" s="34"/>
      <c r="C498" s="33"/>
      <c r="D498" s="152" t="s">
        <v>143</v>
      </c>
      <c r="E498" s="33"/>
      <c r="F498" s="153" t="s">
        <v>591</v>
      </c>
      <c r="G498" s="33"/>
      <c r="H498" s="33"/>
      <c r="I498" s="154"/>
      <c r="J498" s="33"/>
      <c r="K498" s="33"/>
      <c r="M498" s="34"/>
      <c r="N498" s="155"/>
      <c r="O498" s="156"/>
      <c r="P498" s="54"/>
      <c r="Q498" s="54"/>
      <c r="R498" s="54"/>
      <c r="S498" s="54"/>
      <c r="T498" s="54"/>
      <c r="U498" s="55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  <c r="AU498" s="18" t="s">
        <v>143</v>
      </c>
      <c r="AV498" s="18" t="s">
        <v>82</v>
      </c>
    </row>
    <row r="499" spans="1:66" s="13" customFormat="1">
      <c r="B499" s="157"/>
      <c r="D499" s="152" t="s">
        <v>145</v>
      </c>
      <c r="E499" s="158" t="s">
        <v>3</v>
      </c>
      <c r="F499" s="159" t="s">
        <v>146</v>
      </c>
      <c r="H499" s="158" t="s">
        <v>3</v>
      </c>
      <c r="I499" s="160"/>
      <c r="M499" s="157"/>
      <c r="N499" s="161"/>
      <c r="O499" s="162"/>
      <c r="P499" s="162"/>
      <c r="Q499" s="162"/>
      <c r="R499" s="162"/>
      <c r="S499" s="162"/>
      <c r="T499" s="162"/>
      <c r="U499" s="163"/>
      <c r="AU499" s="158" t="s">
        <v>145</v>
      </c>
      <c r="AV499" s="158" t="s">
        <v>82</v>
      </c>
      <c r="AW499" s="13" t="s">
        <v>80</v>
      </c>
      <c r="AX499" s="13" t="s">
        <v>34</v>
      </c>
      <c r="AY499" s="13" t="s">
        <v>72</v>
      </c>
      <c r="AZ499" s="158" t="s">
        <v>134</v>
      </c>
    </row>
    <row r="500" spans="1:66" s="13" customFormat="1">
      <c r="B500" s="157"/>
      <c r="D500" s="152" t="s">
        <v>145</v>
      </c>
      <c r="E500" s="158" t="s">
        <v>3</v>
      </c>
      <c r="F500" s="159" t="s">
        <v>584</v>
      </c>
      <c r="H500" s="158" t="s">
        <v>3</v>
      </c>
      <c r="I500" s="160"/>
      <c r="M500" s="157"/>
      <c r="N500" s="161"/>
      <c r="O500" s="162"/>
      <c r="P500" s="162"/>
      <c r="Q500" s="162"/>
      <c r="R500" s="162"/>
      <c r="S500" s="162"/>
      <c r="T500" s="162"/>
      <c r="U500" s="163"/>
      <c r="AU500" s="158" t="s">
        <v>145</v>
      </c>
      <c r="AV500" s="158" t="s">
        <v>82</v>
      </c>
      <c r="AW500" s="13" t="s">
        <v>80</v>
      </c>
      <c r="AX500" s="13" t="s">
        <v>34</v>
      </c>
      <c r="AY500" s="13" t="s">
        <v>72</v>
      </c>
      <c r="AZ500" s="158" t="s">
        <v>134</v>
      </c>
    </row>
    <row r="501" spans="1:66" s="13" customFormat="1">
      <c r="B501" s="157"/>
      <c r="D501" s="152" t="s">
        <v>145</v>
      </c>
      <c r="E501" s="158" t="s">
        <v>3</v>
      </c>
      <c r="F501" s="159" t="s">
        <v>592</v>
      </c>
      <c r="H501" s="158" t="s">
        <v>3</v>
      </c>
      <c r="I501" s="160"/>
      <c r="M501" s="157"/>
      <c r="N501" s="161"/>
      <c r="O501" s="162"/>
      <c r="P501" s="162"/>
      <c r="Q501" s="162"/>
      <c r="R501" s="162"/>
      <c r="S501" s="162"/>
      <c r="T501" s="162"/>
      <c r="U501" s="163"/>
      <c r="AU501" s="158" t="s">
        <v>145</v>
      </c>
      <c r="AV501" s="158" t="s">
        <v>82</v>
      </c>
      <c r="AW501" s="13" t="s">
        <v>80</v>
      </c>
      <c r="AX501" s="13" t="s">
        <v>34</v>
      </c>
      <c r="AY501" s="13" t="s">
        <v>72</v>
      </c>
      <c r="AZ501" s="158" t="s">
        <v>134</v>
      </c>
    </row>
    <row r="502" spans="1:66" s="14" customFormat="1">
      <c r="B502" s="164"/>
      <c r="D502" s="152" t="s">
        <v>145</v>
      </c>
      <c r="E502" s="165" t="s">
        <v>3</v>
      </c>
      <c r="F502" s="166" t="s">
        <v>593</v>
      </c>
      <c r="H502" s="167">
        <v>10</v>
      </c>
      <c r="I502" s="168"/>
      <c r="M502" s="164"/>
      <c r="N502" s="169"/>
      <c r="O502" s="170"/>
      <c r="P502" s="170"/>
      <c r="Q502" s="170"/>
      <c r="R502" s="170"/>
      <c r="S502" s="170"/>
      <c r="T502" s="170"/>
      <c r="U502" s="171"/>
      <c r="AU502" s="165" t="s">
        <v>145</v>
      </c>
      <c r="AV502" s="165" t="s">
        <v>82</v>
      </c>
      <c r="AW502" s="14" t="s">
        <v>82</v>
      </c>
      <c r="AX502" s="14" t="s">
        <v>34</v>
      </c>
      <c r="AY502" s="14" t="s">
        <v>72</v>
      </c>
      <c r="AZ502" s="165" t="s">
        <v>134</v>
      </c>
    </row>
    <row r="503" spans="1:66" s="13" customFormat="1">
      <c r="B503" s="157"/>
      <c r="D503" s="152" t="s">
        <v>145</v>
      </c>
      <c r="E503" s="158" t="s">
        <v>3</v>
      </c>
      <c r="F503" s="159" t="s">
        <v>594</v>
      </c>
      <c r="H503" s="158" t="s">
        <v>3</v>
      </c>
      <c r="I503" s="160"/>
      <c r="M503" s="157"/>
      <c r="N503" s="161"/>
      <c r="O503" s="162"/>
      <c r="P503" s="162"/>
      <c r="Q503" s="162"/>
      <c r="R503" s="162"/>
      <c r="S503" s="162"/>
      <c r="T503" s="162"/>
      <c r="U503" s="163"/>
      <c r="AU503" s="158" t="s">
        <v>145</v>
      </c>
      <c r="AV503" s="158" t="s">
        <v>82</v>
      </c>
      <c r="AW503" s="13" t="s">
        <v>80</v>
      </c>
      <c r="AX503" s="13" t="s">
        <v>34</v>
      </c>
      <c r="AY503" s="13" t="s">
        <v>72</v>
      </c>
      <c r="AZ503" s="158" t="s">
        <v>134</v>
      </c>
    </row>
    <row r="504" spans="1:66" s="14" customFormat="1">
      <c r="B504" s="164"/>
      <c r="D504" s="152" t="s">
        <v>145</v>
      </c>
      <c r="E504" s="165" t="s">
        <v>3</v>
      </c>
      <c r="F504" s="166" t="s">
        <v>595</v>
      </c>
      <c r="H504" s="167">
        <v>20</v>
      </c>
      <c r="I504" s="168"/>
      <c r="M504" s="164"/>
      <c r="N504" s="169"/>
      <c r="O504" s="170"/>
      <c r="P504" s="170"/>
      <c r="Q504" s="170"/>
      <c r="R504" s="170"/>
      <c r="S504" s="170"/>
      <c r="T504" s="170"/>
      <c r="U504" s="171"/>
      <c r="AU504" s="165" t="s">
        <v>145</v>
      </c>
      <c r="AV504" s="165" t="s">
        <v>82</v>
      </c>
      <c r="AW504" s="14" t="s">
        <v>82</v>
      </c>
      <c r="AX504" s="14" t="s">
        <v>34</v>
      </c>
      <c r="AY504" s="14" t="s">
        <v>72</v>
      </c>
      <c r="AZ504" s="165" t="s">
        <v>134</v>
      </c>
    </row>
    <row r="505" spans="1:66" s="13" customFormat="1">
      <c r="B505" s="157"/>
      <c r="D505" s="152" t="s">
        <v>145</v>
      </c>
      <c r="E505" s="158" t="s">
        <v>3</v>
      </c>
      <c r="F505" s="159" t="s">
        <v>596</v>
      </c>
      <c r="H505" s="158" t="s">
        <v>3</v>
      </c>
      <c r="I505" s="160"/>
      <c r="M505" s="157"/>
      <c r="N505" s="161"/>
      <c r="O505" s="162"/>
      <c r="P505" s="162"/>
      <c r="Q505" s="162"/>
      <c r="R505" s="162"/>
      <c r="S505" s="162"/>
      <c r="T505" s="162"/>
      <c r="U505" s="163"/>
      <c r="AU505" s="158" t="s">
        <v>145</v>
      </c>
      <c r="AV505" s="158" t="s">
        <v>82</v>
      </c>
      <c r="AW505" s="13" t="s">
        <v>80</v>
      </c>
      <c r="AX505" s="13" t="s">
        <v>34</v>
      </c>
      <c r="AY505" s="13" t="s">
        <v>72</v>
      </c>
      <c r="AZ505" s="158" t="s">
        <v>134</v>
      </c>
    </row>
    <row r="506" spans="1:66" s="14" customFormat="1">
      <c r="B506" s="164"/>
      <c r="D506" s="152" t="s">
        <v>145</v>
      </c>
      <c r="E506" s="165" t="s">
        <v>3</v>
      </c>
      <c r="F506" s="166" t="s">
        <v>597</v>
      </c>
      <c r="H506" s="167">
        <v>10</v>
      </c>
      <c r="I506" s="168"/>
      <c r="M506" s="164"/>
      <c r="N506" s="169"/>
      <c r="O506" s="170"/>
      <c r="P506" s="170"/>
      <c r="Q506" s="170"/>
      <c r="R506" s="170"/>
      <c r="S506" s="170"/>
      <c r="T506" s="170"/>
      <c r="U506" s="171"/>
      <c r="AU506" s="165" t="s">
        <v>145</v>
      </c>
      <c r="AV506" s="165" t="s">
        <v>82</v>
      </c>
      <c r="AW506" s="14" t="s">
        <v>82</v>
      </c>
      <c r="AX506" s="14" t="s">
        <v>34</v>
      </c>
      <c r="AY506" s="14" t="s">
        <v>72</v>
      </c>
      <c r="AZ506" s="165" t="s">
        <v>134</v>
      </c>
    </row>
    <row r="507" spans="1:66" s="13" customFormat="1">
      <c r="B507" s="157"/>
      <c r="D507" s="152" t="s">
        <v>145</v>
      </c>
      <c r="E507" s="158" t="s">
        <v>3</v>
      </c>
      <c r="F507" s="159" t="s">
        <v>598</v>
      </c>
      <c r="H507" s="158" t="s">
        <v>3</v>
      </c>
      <c r="I507" s="160"/>
      <c r="M507" s="157"/>
      <c r="N507" s="161"/>
      <c r="O507" s="162"/>
      <c r="P507" s="162"/>
      <c r="Q507" s="162"/>
      <c r="R507" s="162"/>
      <c r="S507" s="162"/>
      <c r="T507" s="162"/>
      <c r="U507" s="163"/>
      <c r="AU507" s="158" t="s">
        <v>145</v>
      </c>
      <c r="AV507" s="158" t="s">
        <v>82</v>
      </c>
      <c r="AW507" s="13" t="s">
        <v>80</v>
      </c>
      <c r="AX507" s="13" t="s">
        <v>34</v>
      </c>
      <c r="AY507" s="13" t="s">
        <v>72</v>
      </c>
      <c r="AZ507" s="158" t="s">
        <v>134</v>
      </c>
    </row>
    <row r="508" spans="1:66" s="14" customFormat="1">
      <c r="B508" s="164"/>
      <c r="D508" s="152" t="s">
        <v>145</v>
      </c>
      <c r="E508" s="165" t="s">
        <v>3</v>
      </c>
      <c r="F508" s="166" t="s">
        <v>599</v>
      </c>
      <c r="H508" s="167">
        <v>10</v>
      </c>
      <c r="I508" s="168"/>
      <c r="M508" s="164"/>
      <c r="N508" s="169"/>
      <c r="O508" s="170"/>
      <c r="P508" s="170"/>
      <c r="Q508" s="170"/>
      <c r="R508" s="170"/>
      <c r="S508" s="170"/>
      <c r="T508" s="170"/>
      <c r="U508" s="171"/>
      <c r="AU508" s="165" t="s">
        <v>145</v>
      </c>
      <c r="AV508" s="165" t="s">
        <v>82</v>
      </c>
      <c r="AW508" s="14" t="s">
        <v>82</v>
      </c>
      <c r="AX508" s="14" t="s">
        <v>34</v>
      </c>
      <c r="AY508" s="14" t="s">
        <v>72</v>
      </c>
      <c r="AZ508" s="165" t="s">
        <v>134</v>
      </c>
    </row>
    <row r="509" spans="1:66" s="15" customFormat="1">
      <c r="B509" s="172"/>
      <c r="D509" s="152" t="s">
        <v>145</v>
      </c>
      <c r="E509" s="173" t="s">
        <v>3</v>
      </c>
      <c r="F509" s="174" t="s">
        <v>155</v>
      </c>
      <c r="H509" s="175">
        <v>50</v>
      </c>
      <c r="I509" s="176"/>
      <c r="M509" s="172"/>
      <c r="N509" s="177"/>
      <c r="O509" s="178"/>
      <c r="P509" s="178"/>
      <c r="Q509" s="178"/>
      <c r="R509" s="178"/>
      <c r="S509" s="178"/>
      <c r="T509" s="178"/>
      <c r="U509" s="179"/>
      <c r="AU509" s="173" t="s">
        <v>145</v>
      </c>
      <c r="AV509" s="173" t="s">
        <v>82</v>
      </c>
      <c r="AW509" s="15" t="s">
        <v>141</v>
      </c>
      <c r="AX509" s="15" t="s">
        <v>34</v>
      </c>
      <c r="AY509" s="15" t="s">
        <v>80</v>
      </c>
      <c r="AZ509" s="173" t="s">
        <v>134</v>
      </c>
    </row>
    <row r="510" spans="1:66" s="2" customFormat="1" ht="14.45" customHeight="1">
      <c r="A510" s="33"/>
      <c r="B510" s="138"/>
      <c r="C510" s="139" t="s">
        <v>600</v>
      </c>
      <c r="D510" s="139" t="s">
        <v>136</v>
      </c>
      <c r="E510" s="140" t="s">
        <v>601</v>
      </c>
      <c r="F510" s="141" t="s">
        <v>602</v>
      </c>
      <c r="G510" s="142" t="s">
        <v>139</v>
      </c>
      <c r="H510" s="143">
        <v>1630</v>
      </c>
      <c r="I510" s="144"/>
      <c r="J510" s="145">
        <f>ROUND(I510*H510,2)</f>
        <v>0</v>
      </c>
      <c r="K510" s="141" t="s">
        <v>140</v>
      </c>
      <c r="L510" s="282" t="s">
        <v>1408</v>
      </c>
      <c r="M510" s="34"/>
      <c r="N510" s="146" t="s">
        <v>3</v>
      </c>
      <c r="O510" s="147" t="s">
        <v>43</v>
      </c>
      <c r="P510" s="54"/>
      <c r="Q510" s="148">
        <f>P510*H510</f>
        <v>0</v>
      </c>
      <c r="R510" s="148">
        <v>0</v>
      </c>
      <c r="S510" s="148">
        <f>R510*H510</f>
        <v>0</v>
      </c>
      <c r="T510" s="148">
        <v>0</v>
      </c>
      <c r="U510" s="149">
        <f>T510*H510</f>
        <v>0</v>
      </c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F510" s="33"/>
      <c r="AS510" s="150" t="s">
        <v>141</v>
      </c>
      <c r="AU510" s="150" t="s">
        <v>136</v>
      </c>
      <c r="AV510" s="150" t="s">
        <v>82</v>
      </c>
      <c r="AZ510" s="18" t="s">
        <v>134</v>
      </c>
      <c r="BF510" s="151">
        <f>IF(O510="základní",J510,0)</f>
        <v>0</v>
      </c>
      <c r="BG510" s="151">
        <f>IF(O510="snížená",J510,0)</f>
        <v>0</v>
      </c>
      <c r="BH510" s="151">
        <f>IF(O510="zákl. přenesená",J510,0)</f>
        <v>0</v>
      </c>
      <c r="BI510" s="151">
        <f>IF(O510="sníž. přenesená",J510,0)</f>
        <v>0</v>
      </c>
      <c r="BJ510" s="151">
        <f>IF(O510="nulová",J510,0)</f>
        <v>0</v>
      </c>
      <c r="BK510" s="18" t="s">
        <v>80</v>
      </c>
      <c r="BL510" s="151">
        <f>ROUND(I510*H510,2)</f>
        <v>0</v>
      </c>
      <c r="BM510" s="18" t="s">
        <v>141</v>
      </c>
      <c r="BN510" s="150" t="s">
        <v>603</v>
      </c>
    </row>
    <row r="511" spans="1:66" s="2" customFormat="1">
      <c r="A511" s="33"/>
      <c r="B511" s="34"/>
      <c r="C511" s="33"/>
      <c r="D511" s="152" t="s">
        <v>143</v>
      </c>
      <c r="E511" s="33"/>
      <c r="F511" s="153" t="s">
        <v>604</v>
      </c>
      <c r="G511" s="33"/>
      <c r="H511" s="33"/>
      <c r="I511" s="154"/>
      <c r="J511" s="33"/>
      <c r="K511" s="33"/>
      <c r="M511" s="34"/>
      <c r="N511" s="155"/>
      <c r="O511" s="156"/>
      <c r="P511" s="54"/>
      <c r="Q511" s="54"/>
      <c r="R511" s="54"/>
      <c r="S511" s="54"/>
      <c r="T511" s="54"/>
      <c r="U511" s="55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F511" s="33"/>
      <c r="AU511" s="18" t="s">
        <v>143</v>
      </c>
      <c r="AV511" s="18" t="s">
        <v>82</v>
      </c>
    </row>
    <row r="512" spans="1:66" s="13" customFormat="1">
      <c r="B512" s="157"/>
      <c r="D512" s="152" t="s">
        <v>145</v>
      </c>
      <c r="E512" s="158" t="s">
        <v>3</v>
      </c>
      <c r="F512" s="159" t="s">
        <v>146</v>
      </c>
      <c r="H512" s="158" t="s">
        <v>3</v>
      </c>
      <c r="I512" s="160"/>
      <c r="M512" s="157"/>
      <c r="N512" s="161"/>
      <c r="O512" s="162"/>
      <c r="P512" s="162"/>
      <c r="Q512" s="162"/>
      <c r="R512" s="162"/>
      <c r="S512" s="162"/>
      <c r="T512" s="162"/>
      <c r="U512" s="163"/>
      <c r="AU512" s="158" t="s">
        <v>145</v>
      </c>
      <c r="AV512" s="158" t="s">
        <v>82</v>
      </c>
      <c r="AW512" s="13" t="s">
        <v>80</v>
      </c>
      <c r="AX512" s="13" t="s">
        <v>34</v>
      </c>
      <c r="AY512" s="13" t="s">
        <v>72</v>
      </c>
      <c r="AZ512" s="158" t="s">
        <v>134</v>
      </c>
    </row>
    <row r="513" spans="1:66" s="13" customFormat="1">
      <c r="B513" s="157"/>
      <c r="D513" s="152" t="s">
        <v>145</v>
      </c>
      <c r="E513" s="158" t="s">
        <v>3</v>
      </c>
      <c r="F513" s="159" t="s">
        <v>161</v>
      </c>
      <c r="H513" s="158" t="s">
        <v>3</v>
      </c>
      <c r="I513" s="160"/>
      <c r="M513" s="157"/>
      <c r="N513" s="161"/>
      <c r="O513" s="162"/>
      <c r="P513" s="162"/>
      <c r="Q513" s="162"/>
      <c r="R513" s="162"/>
      <c r="S513" s="162"/>
      <c r="T513" s="162"/>
      <c r="U513" s="163"/>
      <c r="AU513" s="158" t="s">
        <v>145</v>
      </c>
      <c r="AV513" s="158" t="s">
        <v>82</v>
      </c>
      <c r="AW513" s="13" t="s">
        <v>80</v>
      </c>
      <c r="AX513" s="13" t="s">
        <v>34</v>
      </c>
      <c r="AY513" s="13" t="s">
        <v>72</v>
      </c>
      <c r="AZ513" s="158" t="s">
        <v>134</v>
      </c>
    </row>
    <row r="514" spans="1:66" s="14" customFormat="1">
      <c r="B514" s="164"/>
      <c r="D514" s="152" t="s">
        <v>145</v>
      </c>
      <c r="E514" s="165" t="s">
        <v>3</v>
      </c>
      <c r="F514" s="166" t="s">
        <v>556</v>
      </c>
      <c r="H514" s="167">
        <v>1630</v>
      </c>
      <c r="I514" s="168"/>
      <c r="M514" s="164"/>
      <c r="N514" s="169"/>
      <c r="O514" s="170"/>
      <c r="P514" s="170"/>
      <c r="Q514" s="170"/>
      <c r="R514" s="170"/>
      <c r="S514" s="170"/>
      <c r="T514" s="170"/>
      <c r="U514" s="171"/>
      <c r="AU514" s="165" t="s">
        <v>145</v>
      </c>
      <c r="AV514" s="165" t="s">
        <v>82</v>
      </c>
      <c r="AW514" s="14" t="s">
        <v>82</v>
      </c>
      <c r="AX514" s="14" t="s">
        <v>34</v>
      </c>
      <c r="AY514" s="14" t="s">
        <v>72</v>
      </c>
      <c r="AZ514" s="165" t="s">
        <v>134</v>
      </c>
    </row>
    <row r="515" spans="1:66" s="15" customFormat="1">
      <c r="B515" s="172"/>
      <c r="D515" s="152" t="s">
        <v>145</v>
      </c>
      <c r="E515" s="173" t="s">
        <v>3</v>
      </c>
      <c r="F515" s="174" t="s">
        <v>155</v>
      </c>
      <c r="H515" s="175">
        <v>1630</v>
      </c>
      <c r="I515" s="176"/>
      <c r="M515" s="172"/>
      <c r="N515" s="177"/>
      <c r="O515" s="178"/>
      <c r="P515" s="178"/>
      <c r="Q515" s="178"/>
      <c r="R515" s="178"/>
      <c r="S515" s="178"/>
      <c r="T515" s="178"/>
      <c r="U515" s="179"/>
      <c r="AU515" s="173" t="s">
        <v>145</v>
      </c>
      <c r="AV515" s="173" t="s">
        <v>82</v>
      </c>
      <c r="AW515" s="15" t="s">
        <v>141</v>
      </c>
      <c r="AX515" s="15" t="s">
        <v>34</v>
      </c>
      <c r="AY515" s="15" t="s">
        <v>80</v>
      </c>
      <c r="AZ515" s="173" t="s">
        <v>134</v>
      </c>
    </row>
    <row r="516" spans="1:66" s="2" customFormat="1" ht="14.45" customHeight="1">
      <c r="A516" s="33"/>
      <c r="B516" s="138"/>
      <c r="C516" s="139" t="s">
        <v>605</v>
      </c>
      <c r="D516" s="139" t="s">
        <v>136</v>
      </c>
      <c r="E516" s="140" t="s">
        <v>606</v>
      </c>
      <c r="F516" s="141" t="s">
        <v>607</v>
      </c>
      <c r="G516" s="142" t="s">
        <v>139</v>
      </c>
      <c r="H516" s="143">
        <v>5600</v>
      </c>
      <c r="I516" s="144"/>
      <c r="J516" s="145">
        <f>ROUND(I516*H516,2)</f>
        <v>0</v>
      </c>
      <c r="K516" s="141" t="s">
        <v>140</v>
      </c>
      <c r="L516" s="282" t="s">
        <v>1408</v>
      </c>
      <c r="M516" s="34"/>
      <c r="N516" s="146" t="s">
        <v>3</v>
      </c>
      <c r="O516" s="147" t="s">
        <v>43</v>
      </c>
      <c r="P516" s="54"/>
      <c r="Q516" s="148">
        <f>P516*H516</f>
        <v>0</v>
      </c>
      <c r="R516" s="148">
        <v>0</v>
      </c>
      <c r="S516" s="148">
        <f>R516*H516</f>
        <v>0</v>
      </c>
      <c r="T516" s="148">
        <v>0</v>
      </c>
      <c r="U516" s="149">
        <f>T516*H516</f>
        <v>0</v>
      </c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S516" s="150" t="s">
        <v>141</v>
      </c>
      <c r="AU516" s="150" t="s">
        <v>136</v>
      </c>
      <c r="AV516" s="150" t="s">
        <v>82</v>
      </c>
      <c r="AZ516" s="18" t="s">
        <v>134</v>
      </c>
      <c r="BF516" s="151">
        <f>IF(O516="základní",J516,0)</f>
        <v>0</v>
      </c>
      <c r="BG516" s="151">
        <f>IF(O516="snížená",J516,0)</f>
        <v>0</v>
      </c>
      <c r="BH516" s="151">
        <f>IF(O516="zákl. přenesená",J516,0)</f>
        <v>0</v>
      </c>
      <c r="BI516" s="151">
        <f>IF(O516="sníž. přenesená",J516,0)</f>
        <v>0</v>
      </c>
      <c r="BJ516" s="151">
        <f>IF(O516="nulová",J516,0)</f>
        <v>0</v>
      </c>
      <c r="BK516" s="18" t="s">
        <v>80</v>
      </c>
      <c r="BL516" s="151">
        <f>ROUND(I516*H516,2)</f>
        <v>0</v>
      </c>
      <c r="BM516" s="18" t="s">
        <v>141</v>
      </c>
      <c r="BN516" s="150" t="s">
        <v>608</v>
      </c>
    </row>
    <row r="517" spans="1:66" s="2" customFormat="1">
      <c r="A517" s="33"/>
      <c r="B517" s="34"/>
      <c r="C517" s="33"/>
      <c r="D517" s="152" t="s">
        <v>143</v>
      </c>
      <c r="E517" s="33"/>
      <c r="F517" s="153" t="s">
        <v>609</v>
      </c>
      <c r="G517" s="33"/>
      <c r="H517" s="33"/>
      <c r="I517" s="154"/>
      <c r="J517" s="33"/>
      <c r="K517" s="33"/>
      <c r="M517" s="34"/>
      <c r="N517" s="155"/>
      <c r="O517" s="156"/>
      <c r="P517" s="54"/>
      <c r="Q517" s="54"/>
      <c r="R517" s="54"/>
      <c r="S517" s="54"/>
      <c r="T517" s="54"/>
      <c r="U517" s="55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U517" s="18" t="s">
        <v>143</v>
      </c>
      <c r="AV517" s="18" t="s">
        <v>82</v>
      </c>
    </row>
    <row r="518" spans="1:66" s="13" customFormat="1">
      <c r="B518" s="157"/>
      <c r="D518" s="152" t="s">
        <v>145</v>
      </c>
      <c r="E518" s="158" t="s">
        <v>3</v>
      </c>
      <c r="F518" s="159" t="s">
        <v>146</v>
      </c>
      <c r="H518" s="158" t="s">
        <v>3</v>
      </c>
      <c r="I518" s="160"/>
      <c r="M518" s="157"/>
      <c r="N518" s="161"/>
      <c r="O518" s="162"/>
      <c r="P518" s="162"/>
      <c r="Q518" s="162"/>
      <c r="R518" s="162"/>
      <c r="S518" s="162"/>
      <c r="T518" s="162"/>
      <c r="U518" s="163"/>
      <c r="AU518" s="158" t="s">
        <v>145</v>
      </c>
      <c r="AV518" s="158" t="s">
        <v>82</v>
      </c>
      <c r="AW518" s="13" t="s">
        <v>80</v>
      </c>
      <c r="AX518" s="13" t="s">
        <v>34</v>
      </c>
      <c r="AY518" s="13" t="s">
        <v>72</v>
      </c>
      <c r="AZ518" s="158" t="s">
        <v>134</v>
      </c>
    </row>
    <row r="519" spans="1:66" s="13" customFormat="1">
      <c r="B519" s="157"/>
      <c r="D519" s="152" t="s">
        <v>145</v>
      </c>
      <c r="E519" s="158" t="s">
        <v>3</v>
      </c>
      <c r="F519" s="159" t="s">
        <v>530</v>
      </c>
      <c r="H519" s="158" t="s">
        <v>3</v>
      </c>
      <c r="I519" s="160"/>
      <c r="M519" s="157"/>
      <c r="N519" s="161"/>
      <c r="O519" s="162"/>
      <c r="P519" s="162"/>
      <c r="Q519" s="162"/>
      <c r="R519" s="162"/>
      <c r="S519" s="162"/>
      <c r="T519" s="162"/>
      <c r="U519" s="163"/>
      <c r="AU519" s="158" t="s">
        <v>145</v>
      </c>
      <c r="AV519" s="158" t="s">
        <v>82</v>
      </c>
      <c r="AW519" s="13" t="s">
        <v>80</v>
      </c>
      <c r="AX519" s="13" t="s">
        <v>34</v>
      </c>
      <c r="AY519" s="13" t="s">
        <v>72</v>
      </c>
      <c r="AZ519" s="158" t="s">
        <v>134</v>
      </c>
    </row>
    <row r="520" spans="1:66" s="13" customFormat="1">
      <c r="B520" s="157"/>
      <c r="D520" s="152" t="s">
        <v>145</v>
      </c>
      <c r="E520" s="158" t="s">
        <v>3</v>
      </c>
      <c r="F520" s="159" t="s">
        <v>150</v>
      </c>
      <c r="H520" s="158" t="s">
        <v>3</v>
      </c>
      <c r="I520" s="160"/>
      <c r="M520" s="157"/>
      <c r="N520" s="161"/>
      <c r="O520" s="162"/>
      <c r="P520" s="162"/>
      <c r="Q520" s="162"/>
      <c r="R520" s="162"/>
      <c r="S520" s="162"/>
      <c r="T520" s="162"/>
      <c r="U520" s="163"/>
      <c r="AU520" s="158" t="s">
        <v>145</v>
      </c>
      <c r="AV520" s="158" t="s">
        <v>82</v>
      </c>
      <c r="AW520" s="13" t="s">
        <v>80</v>
      </c>
      <c r="AX520" s="13" t="s">
        <v>34</v>
      </c>
      <c r="AY520" s="13" t="s">
        <v>72</v>
      </c>
      <c r="AZ520" s="158" t="s">
        <v>134</v>
      </c>
    </row>
    <row r="521" spans="1:66" s="14" customFormat="1">
      <c r="B521" s="164"/>
      <c r="D521" s="152" t="s">
        <v>145</v>
      </c>
      <c r="E521" s="165" t="s">
        <v>3</v>
      </c>
      <c r="F521" s="166" t="s">
        <v>151</v>
      </c>
      <c r="H521" s="167">
        <v>5600</v>
      </c>
      <c r="I521" s="168"/>
      <c r="M521" s="164"/>
      <c r="N521" s="169"/>
      <c r="O521" s="170"/>
      <c r="P521" s="170"/>
      <c r="Q521" s="170"/>
      <c r="R521" s="170"/>
      <c r="S521" s="170"/>
      <c r="T521" s="170"/>
      <c r="U521" s="171"/>
      <c r="AU521" s="165" t="s">
        <v>145</v>
      </c>
      <c r="AV521" s="165" t="s">
        <v>82</v>
      </c>
      <c r="AW521" s="14" t="s">
        <v>82</v>
      </c>
      <c r="AX521" s="14" t="s">
        <v>34</v>
      </c>
      <c r="AY521" s="14" t="s">
        <v>80</v>
      </c>
      <c r="AZ521" s="165" t="s">
        <v>134</v>
      </c>
    </row>
    <row r="522" spans="1:66" s="2" customFormat="1" ht="14.45" customHeight="1">
      <c r="A522" s="33"/>
      <c r="B522" s="138"/>
      <c r="C522" s="139" t="s">
        <v>610</v>
      </c>
      <c r="D522" s="139" t="s">
        <v>136</v>
      </c>
      <c r="E522" s="140" t="s">
        <v>611</v>
      </c>
      <c r="F522" s="141" t="s">
        <v>612</v>
      </c>
      <c r="G522" s="142" t="s">
        <v>613</v>
      </c>
      <c r="H522" s="143">
        <v>0.56000000000000005</v>
      </c>
      <c r="I522" s="144"/>
      <c r="J522" s="145">
        <f>ROUND(I522*H522,2)</f>
        <v>0</v>
      </c>
      <c r="K522" s="141" t="s">
        <v>140</v>
      </c>
      <c r="L522" s="282" t="s">
        <v>1408</v>
      </c>
      <c r="M522" s="34"/>
      <c r="N522" s="146" t="s">
        <v>3</v>
      </c>
      <c r="O522" s="147" t="s">
        <v>43</v>
      </c>
      <c r="P522" s="54"/>
      <c r="Q522" s="148">
        <f>P522*H522</f>
        <v>0</v>
      </c>
      <c r="R522" s="148">
        <v>0</v>
      </c>
      <c r="S522" s="148">
        <f>R522*H522</f>
        <v>0</v>
      </c>
      <c r="T522" s="148">
        <v>0</v>
      </c>
      <c r="U522" s="149">
        <f>T522*H522</f>
        <v>0</v>
      </c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S522" s="150" t="s">
        <v>141</v>
      </c>
      <c r="AU522" s="150" t="s">
        <v>136</v>
      </c>
      <c r="AV522" s="150" t="s">
        <v>82</v>
      </c>
      <c r="AZ522" s="18" t="s">
        <v>134</v>
      </c>
      <c r="BF522" s="151">
        <f>IF(O522="základní",J522,0)</f>
        <v>0</v>
      </c>
      <c r="BG522" s="151">
        <f>IF(O522="snížená",J522,0)</f>
        <v>0</v>
      </c>
      <c r="BH522" s="151">
        <f>IF(O522="zákl. přenesená",J522,0)</f>
        <v>0</v>
      </c>
      <c r="BI522" s="151">
        <f>IF(O522="sníž. přenesená",J522,0)</f>
        <v>0</v>
      </c>
      <c r="BJ522" s="151">
        <f>IF(O522="nulová",J522,0)</f>
        <v>0</v>
      </c>
      <c r="BK522" s="18" t="s">
        <v>80</v>
      </c>
      <c r="BL522" s="151">
        <f>ROUND(I522*H522,2)</f>
        <v>0</v>
      </c>
      <c r="BM522" s="18" t="s">
        <v>141</v>
      </c>
      <c r="BN522" s="150" t="s">
        <v>614</v>
      </c>
    </row>
    <row r="523" spans="1:66" s="2" customFormat="1">
      <c r="A523" s="33"/>
      <c r="B523" s="34"/>
      <c r="C523" s="33"/>
      <c r="D523" s="152" t="s">
        <v>143</v>
      </c>
      <c r="E523" s="33"/>
      <c r="F523" s="153" t="s">
        <v>615</v>
      </c>
      <c r="G523" s="33"/>
      <c r="H523" s="33"/>
      <c r="I523" s="154"/>
      <c r="J523" s="33"/>
      <c r="K523" s="33"/>
      <c r="M523" s="34"/>
      <c r="N523" s="155"/>
      <c r="O523" s="156"/>
      <c r="P523" s="54"/>
      <c r="Q523" s="54"/>
      <c r="R523" s="54"/>
      <c r="S523" s="54"/>
      <c r="T523" s="54"/>
      <c r="U523" s="55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U523" s="18" t="s">
        <v>143</v>
      </c>
      <c r="AV523" s="18" t="s">
        <v>82</v>
      </c>
    </row>
    <row r="524" spans="1:66" s="13" customFormat="1">
      <c r="B524" s="157"/>
      <c r="D524" s="152" t="s">
        <v>145</v>
      </c>
      <c r="E524" s="158" t="s">
        <v>3</v>
      </c>
      <c r="F524" s="159" t="s">
        <v>146</v>
      </c>
      <c r="H524" s="158" t="s">
        <v>3</v>
      </c>
      <c r="I524" s="160"/>
      <c r="M524" s="157"/>
      <c r="N524" s="161"/>
      <c r="O524" s="162"/>
      <c r="P524" s="162"/>
      <c r="Q524" s="162"/>
      <c r="R524" s="162"/>
      <c r="S524" s="162"/>
      <c r="T524" s="162"/>
      <c r="U524" s="163"/>
      <c r="AU524" s="158" t="s">
        <v>145</v>
      </c>
      <c r="AV524" s="158" t="s">
        <v>82</v>
      </c>
      <c r="AW524" s="13" t="s">
        <v>80</v>
      </c>
      <c r="AX524" s="13" t="s">
        <v>34</v>
      </c>
      <c r="AY524" s="13" t="s">
        <v>72</v>
      </c>
      <c r="AZ524" s="158" t="s">
        <v>134</v>
      </c>
    </row>
    <row r="525" spans="1:66" s="13" customFormat="1">
      <c r="B525" s="157"/>
      <c r="D525" s="152" t="s">
        <v>145</v>
      </c>
      <c r="E525" s="158" t="s">
        <v>3</v>
      </c>
      <c r="F525" s="159" t="s">
        <v>530</v>
      </c>
      <c r="H525" s="158" t="s">
        <v>3</v>
      </c>
      <c r="I525" s="160"/>
      <c r="M525" s="157"/>
      <c r="N525" s="161"/>
      <c r="O525" s="162"/>
      <c r="P525" s="162"/>
      <c r="Q525" s="162"/>
      <c r="R525" s="162"/>
      <c r="S525" s="162"/>
      <c r="T525" s="162"/>
      <c r="U525" s="163"/>
      <c r="AU525" s="158" t="s">
        <v>145</v>
      </c>
      <c r="AV525" s="158" t="s">
        <v>82</v>
      </c>
      <c r="AW525" s="13" t="s">
        <v>80</v>
      </c>
      <c r="AX525" s="13" t="s">
        <v>34</v>
      </c>
      <c r="AY525" s="13" t="s">
        <v>72</v>
      </c>
      <c r="AZ525" s="158" t="s">
        <v>134</v>
      </c>
    </row>
    <row r="526" spans="1:66" s="13" customFormat="1">
      <c r="B526" s="157"/>
      <c r="D526" s="152" t="s">
        <v>145</v>
      </c>
      <c r="E526" s="158" t="s">
        <v>3</v>
      </c>
      <c r="F526" s="159" t="s">
        <v>150</v>
      </c>
      <c r="H526" s="158" t="s">
        <v>3</v>
      </c>
      <c r="I526" s="160"/>
      <c r="M526" s="157"/>
      <c r="N526" s="161"/>
      <c r="O526" s="162"/>
      <c r="P526" s="162"/>
      <c r="Q526" s="162"/>
      <c r="R526" s="162"/>
      <c r="S526" s="162"/>
      <c r="T526" s="162"/>
      <c r="U526" s="163"/>
      <c r="AU526" s="158" t="s">
        <v>145</v>
      </c>
      <c r="AV526" s="158" t="s">
        <v>82</v>
      </c>
      <c r="AW526" s="13" t="s">
        <v>80</v>
      </c>
      <c r="AX526" s="13" t="s">
        <v>34</v>
      </c>
      <c r="AY526" s="13" t="s">
        <v>72</v>
      </c>
      <c r="AZ526" s="158" t="s">
        <v>134</v>
      </c>
    </row>
    <row r="527" spans="1:66" s="14" customFormat="1">
      <c r="B527" s="164"/>
      <c r="D527" s="152" t="s">
        <v>145</v>
      </c>
      <c r="E527" s="165" t="s">
        <v>3</v>
      </c>
      <c r="F527" s="166" t="s">
        <v>616</v>
      </c>
      <c r="H527" s="167">
        <v>0.56000000000000005</v>
      </c>
      <c r="I527" s="168"/>
      <c r="M527" s="164"/>
      <c r="N527" s="169"/>
      <c r="O527" s="170"/>
      <c r="P527" s="170"/>
      <c r="Q527" s="170"/>
      <c r="R527" s="170"/>
      <c r="S527" s="170"/>
      <c r="T527" s="170"/>
      <c r="U527" s="171"/>
      <c r="AU527" s="165" t="s">
        <v>145</v>
      </c>
      <c r="AV527" s="165" t="s">
        <v>82</v>
      </c>
      <c r="AW527" s="14" t="s">
        <v>82</v>
      </c>
      <c r="AX527" s="14" t="s">
        <v>34</v>
      </c>
      <c r="AY527" s="14" t="s">
        <v>80</v>
      </c>
      <c r="AZ527" s="165" t="s">
        <v>134</v>
      </c>
    </row>
    <row r="528" spans="1:66" s="2" customFormat="1" ht="14.45" customHeight="1">
      <c r="A528" s="33"/>
      <c r="B528" s="138"/>
      <c r="C528" s="139" t="s">
        <v>617</v>
      </c>
      <c r="D528" s="139" t="s">
        <v>136</v>
      </c>
      <c r="E528" s="140" t="s">
        <v>618</v>
      </c>
      <c r="F528" s="141" t="s">
        <v>619</v>
      </c>
      <c r="G528" s="142" t="s">
        <v>139</v>
      </c>
      <c r="H528" s="143">
        <v>9025</v>
      </c>
      <c r="I528" s="144"/>
      <c r="J528" s="145">
        <f>ROUND(I528*H528,2)</f>
        <v>0</v>
      </c>
      <c r="K528" s="141" t="s">
        <v>140</v>
      </c>
      <c r="L528" s="282" t="s">
        <v>1408</v>
      </c>
      <c r="M528" s="34"/>
      <c r="N528" s="146" t="s">
        <v>3</v>
      </c>
      <c r="O528" s="147" t="s">
        <v>43</v>
      </c>
      <c r="P528" s="54"/>
      <c r="Q528" s="148">
        <f>P528*H528</f>
        <v>0</v>
      </c>
      <c r="R528" s="148">
        <v>0</v>
      </c>
      <c r="S528" s="148">
        <f>R528*H528</f>
        <v>0</v>
      </c>
      <c r="T528" s="148">
        <v>0</v>
      </c>
      <c r="U528" s="149">
        <f>T528*H528</f>
        <v>0</v>
      </c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S528" s="150" t="s">
        <v>141</v>
      </c>
      <c r="AU528" s="150" t="s">
        <v>136</v>
      </c>
      <c r="AV528" s="150" t="s">
        <v>82</v>
      </c>
      <c r="AZ528" s="18" t="s">
        <v>134</v>
      </c>
      <c r="BF528" s="151">
        <f>IF(O528="základní",J528,0)</f>
        <v>0</v>
      </c>
      <c r="BG528" s="151">
        <f>IF(O528="snížená",J528,0)</f>
        <v>0</v>
      </c>
      <c r="BH528" s="151">
        <f>IF(O528="zákl. přenesená",J528,0)</f>
        <v>0</v>
      </c>
      <c r="BI528" s="151">
        <f>IF(O528="sníž. přenesená",J528,0)</f>
        <v>0</v>
      </c>
      <c r="BJ528" s="151">
        <f>IF(O528="nulová",J528,0)</f>
        <v>0</v>
      </c>
      <c r="BK528" s="18" t="s">
        <v>80</v>
      </c>
      <c r="BL528" s="151">
        <f>ROUND(I528*H528,2)</f>
        <v>0</v>
      </c>
      <c r="BM528" s="18" t="s">
        <v>141</v>
      </c>
      <c r="BN528" s="150" t="s">
        <v>620</v>
      </c>
    </row>
    <row r="529" spans="1:66" s="2" customFormat="1" ht="19.5">
      <c r="A529" s="33"/>
      <c r="B529" s="34"/>
      <c r="C529" s="33"/>
      <c r="D529" s="152" t="s">
        <v>143</v>
      </c>
      <c r="E529" s="33"/>
      <c r="F529" s="153" t="s">
        <v>621</v>
      </c>
      <c r="G529" s="33"/>
      <c r="H529" s="33"/>
      <c r="I529" s="154"/>
      <c r="J529" s="33"/>
      <c r="K529" s="33"/>
      <c r="M529" s="34"/>
      <c r="N529" s="155"/>
      <c r="O529" s="156"/>
      <c r="P529" s="54"/>
      <c r="Q529" s="54"/>
      <c r="R529" s="54"/>
      <c r="S529" s="54"/>
      <c r="T529" s="54"/>
      <c r="U529" s="55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F529" s="33"/>
      <c r="AU529" s="18" t="s">
        <v>143</v>
      </c>
      <c r="AV529" s="18" t="s">
        <v>82</v>
      </c>
    </row>
    <row r="530" spans="1:66" s="13" customFormat="1">
      <c r="B530" s="157"/>
      <c r="D530" s="152" t="s">
        <v>145</v>
      </c>
      <c r="E530" s="158" t="s">
        <v>3</v>
      </c>
      <c r="F530" s="159" t="s">
        <v>146</v>
      </c>
      <c r="H530" s="158" t="s">
        <v>3</v>
      </c>
      <c r="I530" s="160"/>
      <c r="M530" s="157"/>
      <c r="N530" s="161"/>
      <c r="O530" s="162"/>
      <c r="P530" s="162"/>
      <c r="Q530" s="162"/>
      <c r="R530" s="162"/>
      <c r="S530" s="162"/>
      <c r="T530" s="162"/>
      <c r="U530" s="163"/>
      <c r="AU530" s="158" t="s">
        <v>145</v>
      </c>
      <c r="AV530" s="158" t="s">
        <v>82</v>
      </c>
      <c r="AW530" s="13" t="s">
        <v>80</v>
      </c>
      <c r="AX530" s="13" t="s">
        <v>34</v>
      </c>
      <c r="AY530" s="13" t="s">
        <v>72</v>
      </c>
      <c r="AZ530" s="158" t="s">
        <v>134</v>
      </c>
    </row>
    <row r="531" spans="1:66" s="13" customFormat="1">
      <c r="B531" s="157"/>
      <c r="D531" s="152" t="s">
        <v>145</v>
      </c>
      <c r="E531" s="158" t="s">
        <v>3</v>
      </c>
      <c r="F531" s="159" t="s">
        <v>622</v>
      </c>
      <c r="H531" s="158" t="s">
        <v>3</v>
      </c>
      <c r="I531" s="160"/>
      <c r="M531" s="157"/>
      <c r="N531" s="161"/>
      <c r="O531" s="162"/>
      <c r="P531" s="162"/>
      <c r="Q531" s="162"/>
      <c r="R531" s="162"/>
      <c r="S531" s="162"/>
      <c r="T531" s="162"/>
      <c r="U531" s="163"/>
      <c r="AU531" s="158" t="s">
        <v>145</v>
      </c>
      <c r="AV531" s="158" t="s">
        <v>82</v>
      </c>
      <c r="AW531" s="13" t="s">
        <v>80</v>
      </c>
      <c r="AX531" s="13" t="s">
        <v>34</v>
      </c>
      <c r="AY531" s="13" t="s">
        <v>72</v>
      </c>
      <c r="AZ531" s="158" t="s">
        <v>134</v>
      </c>
    </row>
    <row r="532" spans="1:66" s="14" customFormat="1">
      <c r="B532" s="164"/>
      <c r="D532" s="152" t="s">
        <v>145</v>
      </c>
      <c r="E532" s="165" t="s">
        <v>3</v>
      </c>
      <c r="F532" s="166" t="s">
        <v>148</v>
      </c>
      <c r="H532" s="167">
        <v>9025</v>
      </c>
      <c r="I532" s="168"/>
      <c r="M532" s="164"/>
      <c r="N532" s="169"/>
      <c r="O532" s="170"/>
      <c r="P532" s="170"/>
      <c r="Q532" s="170"/>
      <c r="R532" s="170"/>
      <c r="S532" s="170"/>
      <c r="T532" s="170"/>
      <c r="U532" s="171"/>
      <c r="AU532" s="165" t="s">
        <v>145</v>
      </c>
      <c r="AV532" s="165" t="s">
        <v>82</v>
      </c>
      <c r="AW532" s="14" t="s">
        <v>82</v>
      </c>
      <c r="AX532" s="14" t="s">
        <v>34</v>
      </c>
      <c r="AY532" s="14" t="s">
        <v>80</v>
      </c>
      <c r="AZ532" s="165" t="s">
        <v>134</v>
      </c>
    </row>
    <row r="533" spans="1:66" s="2" customFormat="1" ht="14.45" customHeight="1">
      <c r="A533" s="33"/>
      <c r="B533" s="138"/>
      <c r="C533" s="180" t="s">
        <v>623</v>
      </c>
      <c r="D533" s="180" t="s">
        <v>494</v>
      </c>
      <c r="E533" s="181" t="s">
        <v>624</v>
      </c>
      <c r="F533" s="182" t="s">
        <v>625</v>
      </c>
      <c r="G533" s="183" t="s">
        <v>626</v>
      </c>
      <c r="H533" s="184">
        <v>5</v>
      </c>
      <c r="I533" s="185"/>
      <c r="J533" s="186">
        <f>ROUND(I533*H533,2)</f>
        <v>0</v>
      </c>
      <c r="K533" s="182" t="s">
        <v>140</v>
      </c>
      <c r="L533" s="282" t="s">
        <v>1408</v>
      </c>
      <c r="M533" s="187"/>
      <c r="N533" s="188" t="s">
        <v>3</v>
      </c>
      <c r="O533" s="189" t="s">
        <v>43</v>
      </c>
      <c r="P533" s="54"/>
      <c r="Q533" s="148">
        <f>P533*H533</f>
        <v>0</v>
      </c>
      <c r="R533" s="148">
        <v>1E-3</v>
      </c>
      <c r="S533" s="148">
        <f>R533*H533</f>
        <v>5.0000000000000001E-3</v>
      </c>
      <c r="T533" s="148">
        <v>0</v>
      </c>
      <c r="U533" s="149">
        <f>T533*H533</f>
        <v>0</v>
      </c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F533" s="33"/>
      <c r="AS533" s="150" t="s">
        <v>195</v>
      </c>
      <c r="AU533" s="150" t="s">
        <v>494</v>
      </c>
      <c r="AV533" s="150" t="s">
        <v>82</v>
      </c>
      <c r="AZ533" s="18" t="s">
        <v>134</v>
      </c>
      <c r="BF533" s="151">
        <f>IF(O533="základní",J533,0)</f>
        <v>0</v>
      </c>
      <c r="BG533" s="151">
        <f>IF(O533="snížená",J533,0)</f>
        <v>0</v>
      </c>
      <c r="BH533" s="151">
        <f>IF(O533="zákl. přenesená",J533,0)</f>
        <v>0</v>
      </c>
      <c r="BI533" s="151">
        <f>IF(O533="sníž. přenesená",J533,0)</f>
        <v>0</v>
      </c>
      <c r="BJ533" s="151">
        <f>IF(O533="nulová",J533,0)</f>
        <v>0</v>
      </c>
      <c r="BK533" s="18" t="s">
        <v>80</v>
      </c>
      <c r="BL533" s="151">
        <f>ROUND(I533*H533,2)</f>
        <v>0</v>
      </c>
      <c r="BM533" s="18" t="s">
        <v>141</v>
      </c>
      <c r="BN533" s="150" t="s">
        <v>627</v>
      </c>
    </row>
    <row r="534" spans="1:66" s="2" customFormat="1">
      <c r="A534" s="33"/>
      <c r="B534" s="34"/>
      <c r="C534" s="33"/>
      <c r="D534" s="152" t="s">
        <v>143</v>
      </c>
      <c r="E534" s="33"/>
      <c r="F534" s="153" t="s">
        <v>625</v>
      </c>
      <c r="G534" s="33"/>
      <c r="H534" s="33"/>
      <c r="I534" s="154"/>
      <c r="J534" s="33"/>
      <c r="K534" s="33"/>
      <c r="M534" s="34"/>
      <c r="N534" s="155"/>
      <c r="O534" s="156"/>
      <c r="P534" s="54"/>
      <c r="Q534" s="54"/>
      <c r="R534" s="54"/>
      <c r="S534" s="54"/>
      <c r="T534" s="54"/>
      <c r="U534" s="55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F534" s="33"/>
      <c r="AU534" s="18" t="s">
        <v>143</v>
      </c>
      <c r="AV534" s="18" t="s">
        <v>82</v>
      </c>
    </row>
    <row r="535" spans="1:66" s="13" customFormat="1">
      <c r="B535" s="157"/>
      <c r="D535" s="152" t="s">
        <v>145</v>
      </c>
      <c r="E535" s="158" t="s">
        <v>3</v>
      </c>
      <c r="F535" s="159" t="s">
        <v>146</v>
      </c>
      <c r="H535" s="158" t="s">
        <v>3</v>
      </c>
      <c r="I535" s="160"/>
      <c r="M535" s="157"/>
      <c r="N535" s="161"/>
      <c r="O535" s="162"/>
      <c r="P535" s="162"/>
      <c r="Q535" s="162"/>
      <c r="R535" s="162"/>
      <c r="S535" s="162"/>
      <c r="T535" s="162"/>
      <c r="U535" s="163"/>
      <c r="AU535" s="158" t="s">
        <v>145</v>
      </c>
      <c r="AV535" s="158" t="s">
        <v>82</v>
      </c>
      <c r="AW535" s="13" t="s">
        <v>80</v>
      </c>
      <c r="AX535" s="13" t="s">
        <v>34</v>
      </c>
      <c r="AY535" s="13" t="s">
        <v>72</v>
      </c>
      <c r="AZ535" s="158" t="s">
        <v>134</v>
      </c>
    </row>
    <row r="536" spans="1:66" s="14" customFormat="1">
      <c r="B536" s="164"/>
      <c r="D536" s="152" t="s">
        <v>145</v>
      </c>
      <c r="E536" s="165" t="s">
        <v>3</v>
      </c>
      <c r="F536" s="166" t="s">
        <v>628</v>
      </c>
      <c r="H536" s="167">
        <v>4.5129999999999999</v>
      </c>
      <c r="I536" s="168"/>
      <c r="M536" s="164"/>
      <c r="N536" s="169"/>
      <c r="O536" s="170"/>
      <c r="P536" s="170"/>
      <c r="Q536" s="170"/>
      <c r="R536" s="170"/>
      <c r="S536" s="170"/>
      <c r="T536" s="170"/>
      <c r="U536" s="171"/>
      <c r="AU536" s="165" t="s">
        <v>145</v>
      </c>
      <c r="AV536" s="165" t="s">
        <v>82</v>
      </c>
      <c r="AW536" s="14" t="s">
        <v>82</v>
      </c>
      <c r="AX536" s="14" t="s">
        <v>34</v>
      </c>
      <c r="AY536" s="14" t="s">
        <v>72</v>
      </c>
      <c r="AZ536" s="165" t="s">
        <v>134</v>
      </c>
    </row>
    <row r="537" spans="1:66" s="13" customFormat="1">
      <c r="B537" s="157"/>
      <c r="D537" s="152" t="s">
        <v>145</v>
      </c>
      <c r="E537" s="158" t="s">
        <v>3</v>
      </c>
      <c r="F537" s="159" t="s">
        <v>629</v>
      </c>
      <c r="H537" s="158" t="s">
        <v>3</v>
      </c>
      <c r="I537" s="160"/>
      <c r="M537" s="157"/>
      <c r="N537" s="161"/>
      <c r="O537" s="162"/>
      <c r="P537" s="162"/>
      <c r="Q537" s="162"/>
      <c r="R537" s="162"/>
      <c r="S537" s="162"/>
      <c r="T537" s="162"/>
      <c r="U537" s="163"/>
      <c r="AU537" s="158" t="s">
        <v>145</v>
      </c>
      <c r="AV537" s="158" t="s">
        <v>82</v>
      </c>
      <c r="AW537" s="13" t="s">
        <v>80</v>
      </c>
      <c r="AX537" s="13" t="s">
        <v>34</v>
      </c>
      <c r="AY537" s="13" t="s">
        <v>72</v>
      </c>
      <c r="AZ537" s="158" t="s">
        <v>134</v>
      </c>
    </row>
    <row r="538" spans="1:66" s="14" customFormat="1">
      <c r="B538" s="164"/>
      <c r="D538" s="152" t="s">
        <v>145</v>
      </c>
      <c r="E538" s="165" t="s">
        <v>3</v>
      </c>
      <c r="F538" s="166" t="s">
        <v>630</v>
      </c>
      <c r="H538" s="167">
        <v>0.48699999999999999</v>
      </c>
      <c r="I538" s="168"/>
      <c r="M538" s="164"/>
      <c r="N538" s="169"/>
      <c r="O538" s="170"/>
      <c r="P538" s="170"/>
      <c r="Q538" s="170"/>
      <c r="R538" s="170"/>
      <c r="S538" s="170"/>
      <c r="T538" s="170"/>
      <c r="U538" s="171"/>
      <c r="AU538" s="165" t="s">
        <v>145</v>
      </c>
      <c r="AV538" s="165" t="s">
        <v>82</v>
      </c>
      <c r="AW538" s="14" t="s">
        <v>82</v>
      </c>
      <c r="AX538" s="14" t="s">
        <v>34</v>
      </c>
      <c r="AY538" s="14" t="s">
        <v>72</v>
      </c>
      <c r="AZ538" s="165" t="s">
        <v>134</v>
      </c>
    </row>
    <row r="539" spans="1:66" s="15" customFormat="1">
      <c r="B539" s="172"/>
      <c r="D539" s="152" t="s">
        <v>145</v>
      </c>
      <c r="E539" s="173" t="s">
        <v>3</v>
      </c>
      <c r="F539" s="174" t="s">
        <v>155</v>
      </c>
      <c r="H539" s="175">
        <v>5</v>
      </c>
      <c r="I539" s="176"/>
      <c r="M539" s="172"/>
      <c r="N539" s="177"/>
      <c r="O539" s="178"/>
      <c r="P539" s="178"/>
      <c r="Q539" s="178"/>
      <c r="R539" s="178"/>
      <c r="S539" s="178"/>
      <c r="T539" s="178"/>
      <c r="U539" s="179"/>
      <c r="AU539" s="173" t="s">
        <v>145</v>
      </c>
      <c r="AV539" s="173" t="s">
        <v>82</v>
      </c>
      <c r="AW539" s="15" t="s">
        <v>141</v>
      </c>
      <c r="AX539" s="15" t="s">
        <v>34</v>
      </c>
      <c r="AY539" s="15" t="s">
        <v>80</v>
      </c>
      <c r="AZ539" s="173" t="s">
        <v>134</v>
      </c>
    </row>
    <row r="540" spans="1:66" s="12" customFormat="1" ht="22.9" customHeight="1">
      <c r="B540" s="125"/>
      <c r="D540" s="126" t="s">
        <v>71</v>
      </c>
      <c r="E540" s="136" t="s">
        <v>82</v>
      </c>
      <c r="F540" s="136" t="s">
        <v>631</v>
      </c>
      <c r="I540" s="128"/>
      <c r="J540" s="137">
        <f>BL540</f>
        <v>0</v>
      </c>
      <c r="L540" s="281"/>
      <c r="M540" s="125"/>
      <c r="N540" s="130"/>
      <c r="O540" s="131"/>
      <c r="P540" s="131"/>
      <c r="Q540" s="132">
        <f>SUM(Q541:Q555)</f>
        <v>0</v>
      </c>
      <c r="R540" s="131"/>
      <c r="S540" s="132">
        <f>SUM(S541:S555)</f>
        <v>939.69330000000002</v>
      </c>
      <c r="T540" s="131"/>
      <c r="U540" s="133">
        <f>SUM(U541:U555)</f>
        <v>0</v>
      </c>
      <c r="AS540" s="126" t="s">
        <v>80</v>
      </c>
      <c r="AU540" s="134" t="s">
        <v>71</v>
      </c>
      <c r="AV540" s="134" t="s">
        <v>80</v>
      </c>
      <c r="AZ540" s="126" t="s">
        <v>134</v>
      </c>
      <c r="BL540" s="135">
        <f>SUM(BL541:BL555)</f>
        <v>0</v>
      </c>
    </row>
    <row r="541" spans="1:66" s="2" customFormat="1" ht="14.45" customHeight="1">
      <c r="A541" s="33"/>
      <c r="B541" s="138"/>
      <c r="C541" s="139" t="s">
        <v>632</v>
      </c>
      <c r="D541" s="139" t="s">
        <v>136</v>
      </c>
      <c r="E541" s="140" t="s">
        <v>633</v>
      </c>
      <c r="F541" s="141" t="s">
        <v>634</v>
      </c>
      <c r="G541" s="142" t="s">
        <v>581</v>
      </c>
      <c r="H541" s="143">
        <v>1670</v>
      </c>
      <c r="I541" s="144"/>
      <c r="J541" s="145">
        <f>ROUND(I541*H541,2)</f>
        <v>0</v>
      </c>
      <c r="K541" s="141" t="s">
        <v>140</v>
      </c>
      <c r="L541" s="282" t="s">
        <v>1408</v>
      </c>
      <c r="M541" s="34"/>
      <c r="N541" s="146" t="s">
        <v>3</v>
      </c>
      <c r="O541" s="147" t="s">
        <v>43</v>
      </c>
      <c r="P541" s="54"/>
      <c r="Q541" s="148">
        <f>P541*H541</f>
        <v>0</v>
      </c>
      <c r="R541" s="148">
        <v>4.8999999999999998E-4</v>
      </c>
      <c r="S541" s="148">
        <f>R541*H541</f>
        <v>0.81830000000000003</v>
      </c>
      <c r="T541" s="148">
        <v>0</v>
      </c>
      <c r="U541" s="149">
        <f>T541*H541</f>
        <v>0</v>
      </c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S541" s="150" t="s">
        <v>141</v>
      </c>
      <c r="AU541" s="150" t="s">
        <v>136</v>
      </c>
      <c r="AV541" s="150" t="s">
        <v>82</v>
      </c>
      <c r="AZ541" s="18" t="s">
        <v>134</v>
      </c>
      <c r="BF541" s="151">
        <f>IF(O541="základní",J541,0)</f>
        <v>0</v>
      </c>
      <c r="BG541" s="151">
        <f>IF(O541="snížená",J541,0)</f>
        <v>0</v>
      </c>
      <c r="BH541" s="151">
        <f>IF(O541="zákl. přenesená",J541,0)</f>
        <v>0</v>
      </c>
      <c r="BI541" s="151">
        <f>IF(O541="sníž. přenesená",J541,0)</f>
        <v>0</v>
      </c>
      <c r="BJ541" s="151">
        <f>IF(O541="nulová",J541,0)</f>
        <v>0</v>
      </c>
      <c r="BK541" s="18" t="s">
        <v>80</v>
      </c>
      <c r="BL541" s="151">
        <f>ROUND(I541*H541,2)</f>
        <v>0</v>
      </c>
      <c r="BM541" s="18" t="s">
        <v>141</v>
      </c>
      <c r="BN541" s="150" t="s">
        <v>635</v>
      </c>
    </row>
    <row r="542" spans="1:66" s="2" customFormat="1">
      <c r="A542" s="33"/>
      <c r="B542" s="34"/>
      <c r="C542" s="33"/>
      <c r="D542" s="152" t="s">
        <v>143</v>
      </c>
      <c r="E542" s="33"/>
      <c r="F542" s="153" t="s">
        <v>636</v>
      </c>
      <c r="G542" s="33"/>
      <c r="H542" s="33"/>
      <c r="I542" s="154"/>
      <c r="J542" s="33"/>
      <c r="K542" s="33"/>
      <c r="M542" s="34"/>
      <c r="N542" s="155"/>
      <c r="O542" s="156"/>
      <c r="P542" s="54"/>
      <c r="Q542" s="54"/>
      <c r="R542" s="54"/>
      <c r="S542" s="54"/>
      <c r="T542" s="54"/>
      <c r="U542" s="55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U542" s="18" t="s">
        <v>143</v>
      </c>
      <c r="AV542" s="18" t="s">
        <v>82</v>
      </c>
    </row>
    <row r="543" spans="1:66" s="13" customFormat="1">
      <c r="B543" s="157"/>
      <c r="D543" s="152" t="s">
        <v>145</v>
      </c>
      <c r="E543" s="158" t="s">
        <v>3</v>
      </c>
      <c r="F543" s="159" t="s">
        <v>146</v>
      </c>
      <c r="H543" s="158" t="s">
        <v>3</v>
      </c>
      <c r="I543" s="160"/>
      <c r="M543" s="157"/>
      <c r="N543" s="161"/>
      <c r="O543" s="162"/>
      <c r="P543" s="162"/>
      <c r="Q543" s="162"/>
      <c r="R543" s="162"/>
      <c r="S543" s="162"/>
      <c r="T543" s="162"/>
      <c r="U543" s="163"/>
      <c r="AU543" s="158" t="s">
        <v>145</v>
      </c>
      <c r="AV543" s="158" t="s">
        <v>82</v>
      </c>
      <c r="AW543" s="13" t="s">
        <v>80</v>
      </c>
      <c r="AX543" s="13" t="s">
        <v>34</v>
      </c>
      <c r="AY543" s="13" t="s">
        <v>72</v>
      </c>
      <c r="AZ543" s="158" t="s">
        <v>134</v>
      </c>
    </row>
    <row r="544" spans="1:66" s="13" customFormat="1">
      <c r="B544" s="157"/>
      <c r="D544" s="152" t="s">
        <v>145</v>
      </c>
      <c r="E544" s="158" t="s">
        <v>3</v>
      </c>
      <c r="F544" s="159" t="s">
        <v>637</v>
      </c>
      <c r="H544" s="158" t="s">
        <v>3</v>
      </c>
      <c r="I544" s="160"/>
      <c r="M544" s="157"/>
      <c r="N544" s="161"/>
      <c r="O544" s="162"/>
      <c r="P544" s="162"/>
      <c r="Q544" s="162"/>
      <c r="R544" s="162"/>
      <c r="S544" s="162"/>
      <c r="T544" s="162"/>
      <c r="U544" s="163"/>
      <c r="AU544" s="158" t="s">
        <v>145</v>
      </c>
      <c r="AV544" s="158" t="s">
        <v>82</v>
      </c>
      <c r="AW544" s="13" t="s">
        <v>80</v>
      </c>
      <c r="AX544" s="13" t="s">
        <v>34</v>
      </c>
      <c r="AY544" s="13" t="s">
        <v>72</v>
      </c>
      <c r="AZ544" s="158" t="s">
        <v>134</v>
      </c>
    </row>
    <row r="545" spans="1:66" s="14" customFormat="1">
      <c r="B545" s="164"/>
      <c r="D545" s="152" t="s">
        <v>145</v>
      </c>
      <c r="E545" s="165" t="s">
        <v>3</v>
      </c>
      <c r="F545" s="166" t="s">
        <v>638</v>
      </c>
      <c r="H545" s="167">
        <v>1670</v>
      </c>
      <c r="I545" s="168"/>
      <c r="M545" s="164"/>
      <c r="N545" s="169"/>
      <c r="O545" s="170"/>
      <c r="P545" s="170"/>
      <c r="Q545" s="170"/>
      <c r="R545" s="170"/>
      <c r="S545" s="170"/>
      <c r="T545" s="170"/>
      <c r="U545" s="171"/>
      <c r="AU545" s="165" t="s">
        <v>145</v>
      </c>
      <c r="AV545" s="165" t="s">
        <v>82</v>
      </c>
      <c r="AW545" s="14" t="s">
        <v>82</v>
      </c>
      <c r="AX545" s="14" t="s">
        <v>34</v>
      </c>
      <c r="AY545" s="14" t="s">
        <v>80</v>
      </c>
      <c r="AZ545" s="165" t="s">
        <v>134</v>
      </c>
    </row>
    <row r="546" spans="1:66" s="2" customFormat="1" ht="14.45" customHeight="1">
      <c r="A546" s="33"/>
      <c r="B546" s="138"/>
      <c r="C546" s="139" t="s">
        <v>639</v>
      </c>
      <c r="D546" s="139" t="s">
        <v>136</v>
      </c>
      <c r="E546" s="140" t="s">
        <v>640</v>
      </c>
      <c r="F546" s="141" t="s">
        <v>641</v>
      </c>
      <c r="G546" s="142" t="s">
        <v>581</v>
      </c>
      <c r="H546" s="143">
        <v>1670</v>
      </c>
      <c r="I546" s="144"/>
      <c r="J546" s="145">
        <f>ROUND(I546*H546,2)</f>
        <v>0</v>
      </c>
      <c r="K546" s="141" t="s">
        <v>140</v>
      </c>
      <c r="L546" s="282" t="s">
        <v>1408</v>
      </c>
      <c r="M546" s="34"/>
      <c r="N546" s="146" t="s">
        <v>3</v>
      </c>
      <c r="O546" s="147" t="s">
        <v>43</v>
      </c>
      <c r="P546" s="54"/>
      <c r="Q546" s="148">
        <f>P546*H546</f>
        <v>0</v>
      </c>
      <c r="R546" s="148">
        <v>0</v>
      </c>
      <c r="S546" s="148">
        <f>R546*H546</f>
        <v>0</v>
      </c>
      <c r="T546" s="148">
        <v>0</v>
      </c>
      <c r="U546" s="149">
        <f>T546*H546</f>
        <v>0</v>
      </c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S546" s="150" t="s">
        <v>141</v>
      </c>
      <c r="AU546" s="150" t="s">
        <v>136</v>
      </c>
      <c r="AV546" s="150" t="s">
        <v>82</v>
      </c>
      <c r="AZ546" s="18" t="s">
        <v>134</v>
      </c>
      <c r="BF546" s="151">
        <f>IF(O546="základní",J546,0)</f>
        <v>0</v>
      </c>
      <c r="BG546" s="151">
        <f>IF(O546="snížená",J546,0)</f>
        <v>0</v>
      </c>
      <c r="BH546" s="151">
        <f>IF(O546="zákl. přenesená",J546,0)</f>
        <v>0</v>
      </c>
      <c r="BI546" s="151">
        <f>IF(O546="sníž. přenesená",J546,0)</f>
        <v>0</v>
      </c>
      <c r="BJ546" s="151">
        <f>IF(O546="nulová",J546,0)</f>
        <v>0</v>
      </c>
      <c r="BK546" s="18" t="s">
        <v>80</v>
      </c>
      <c r="BL546" s="151">
        <f>ROUND(I546*H546,2)</f>
        <v>0</v>
      </c>
      <c r="BM546" s="18" t="s">
        <v>141</v>
      </c>
      <c r="BN546" s="150" t="s">
        <v>642</v>
      </c>
    </row>
    <row r="547" spans="1:66" s="2" customFormat="1">
      <c r="A547" s="33"/>
      <c r="B547" s="34"/>
      <c r="C547" s="33"/>
      <c r="D547" s="152" t="s">
        <v>143</v>
      </c>
      <c r="E547" s="33"/>
      <c r="F547" s="153" t="s">
        <v>643</v>
      </c>
      <c r="G547" s="33"/>
      <c r="H547" s="33"/>
      <c r="I547" s="154"/>
      <c r="J547" s="33"/>
      <c r="K547" s="33"/>
      <c r="M547" s="34"/>
      <c r="N547" s="155"/>
      <c r="O547" s="156"/>
      <c r="P547" s="54"/>
      <c r="Q547" s="54"/>
      <c r="R547" s="54"/>
      <c r="S547" s="54"/>
      <c r="T547" s="54"/>
      <c r="U547" s="55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U547" s="18" t="s">
        <v>143</v>
      </c>
      <c r="AV547" s="18" t="s">
        <v>82</v>
      </c>
    </row>
    <row r="548" spans="1:66" s="13" customFormat="1">
      <c r="B548" s="157"/>
      <c r="D548" s="152" t="s">
        <v>145</v>
      </c>
      <c r="E548" s="158" t="s">
        <v>3</v>
      </c>
      <c r="F548" s="159" t="s">
        <v>146</v>
      </c>
      <c r="H548" s="158" t="s">
        <v>3</v>
      </c>
      <c r="I548" s="160"/>
      <c r="M548" s="157"/>
      <c r="N548" s="161"/>
      <c r="O548" s="162"/>
      <c r="P548" s="162"/>
      <c r="Q548" s="162"/>
      <c r="R548" s="162"/>
      <c r="S548" s="162"/>
      <c r="T548" s="162"/>
      <c r="U548" s="163"/>
      <c r="AU548" s="158" t="s">
        <v>145</v>
      </c>
      <c r="AV548" s="158" t="s">
        <v>82</v>
      </c>
      <c r="AW548" s="13" t="s">
        <v>80</v>
      </c>
      <c r="AX548" s="13" t="s">
        <v>34</v>
      </c>
      <c r="AY548" s="13" t="s">
        <v>72</v>
      </c>
      <c r="AZ548" s="158" t="s">
        <v>134</v>
      </c>
    </row>
    <row r="549" spans="1:66" s="13" customFormat="1">
      <c r="B549" s="157"/>
      <c r="D549" s="152" t="s">
        <v>145</v>
      </c>
      <c r="E549" s="158" t="s">
        <v>3</v>
      </c>
      <c r="F549" s="159" t="s">
        <v>637</v>
      </c>
      <c r="H549" s="158" t="s">
        <v>3</v>
      </c>
      <c r="I549" s="160"/>
      <c r="M549" s="157"/>
      <c r="N549" s="161"/>
      <c r="O549" s="162"/>
      <c r="P549" s="162"/>
      <c r="Q549" s="162"/>
      <c r="R549" s="162"/>
      <c r="S549" s="162"/>
      <c r="T549" s="162"/>
      <c r="U549" s="163"/>
      <c r="AU549" s="158" t="s">
        <v>145</v>
      </c>
      <c r="AV549" s="158" t="s">
        <v>82</v>
      </c>
      <c r="AW549" s="13" t="s">
        <v>80</v>
      </c>
      <c r="AX549" s="13" t="s">
        <v>34</v>
      </c>
      <c r="AY549" s="13" t="s">
        <v>72</v>
      </c>
      <c r="AZ549" s="158" t="s">
        <v>134</v>
      </c>
    </row>
    <row r="550" spans="1:66" s="14" customFormat="1">
      <c r="B550" s="164"/>
      <c r="D550" s="152" t="s">
        <v>145</v>
      </c>
      <c r="E550" s="165" t="s">
        <v>3</v>
      </c>
      <c r="F550" s="166" t="s">
        <v>638</v>
      </c>
      <c r="H550" s="167">
        <v>1670</v>
      </c>
      <c r="I550" s="168"/>
      <c r="M550" s="164"/>
      <c r="N550" s="169"/>
      <c r="O550" s="170"/>
      <c r="P550" s="170"/>
      <c r="Q550" s="170"/>
      <c r="R550" s="170"/>
      <c r="S550" s="170"/>
      <c r="T550" s="170"/>
      <c r="U550" s="171"/>
      <c r="AU550" s="165" t="s">
        <v>145</v>
      </c>
      <c r="AV550" s="165" t="s">
        <v>82</v>
      </c>
      <c r="AW550" s="14" t="s">
        <v>82</v>
      </c>
      <c r="AX550" s="14" t="s">
        <v>34</v>
      </c>
      <c r="AY550" s="14" t="s">
        <v>80</v>
      </c>
      <c r="AZ550" s="165" t="s">
        <v>134</v>
      </c>
    </row>
    <row r="551" spans="1:66" s="2" customFormat="1" ht="14.45" customHeight="1">
      <c r="A551" s="33"/>
      <c r="B551" s="138"/>
      <c r="C551" s="180" t="s">
        <v>644</v>
      </c>
      <c r="D551" s="180" t="s">
        <v>494</v>
      </c>
      <c r="E551" s="181" t="s">
        <v>645</v>
      </c>
      <c r="F551" s="182" t="s">
        <v>646</v>
      </c>
      <c r="G551" s="183" t="s">
        <v>469</v>
      </c>
      <c r="H551" s="184">
        <v>938.875</v>
      </c>
      <c r="I551" s="185"/>
      <c r="J551" s="186">
        <f>ROUND(I551*H551,2)</f>
        <v>0</v>
      </c>
      <c r="K551" s="182" t="s">
        <v>140</v>
      </c>
      <c r="L551" s="282" t="s">
        <v>1408</v>
      </c>
      <c r="M551" s="187"/>
      <c r="N551" s="188" t="s">
        <v>3</v>
      </c>
      <c r="O551" s="189" t="s">
        <v>43</v>
      </c>
      <c r="P551" s="54"/>
      <c r="Q551" s="148">
        <f>P551*H551</f>
        <v>0</v>
      </c>
      <c r="R551" s="148">
        <v>1</v>
      </c>
      <c r="S551" s="148">
        <f>R551*H551</f>
        <v>938.875</v>
      </c>
      <c r="T551" s="148">
        <v>0</v>
      </c>
      <c r="U551" s="149">
        <f>T551*H551</f>
        <v>0</v>
      </c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S551" s="150" t="s">
        <v>195</v>
      </c>
      <c r="AU551" s="150" t="s">
        <v>494</v>
      </c>
      <c r="AV551" s="150" t="s">
        <v>82</v>
      </c>
      <c r="AZ551" s="18" t="s">
        <v>134</v>
      </c>
      <c r="BF551" s="151">
        <f>IF(O551="základní",J551,0)</f>
        <v>0</v>
      </c>
      <c r="BG551" s="151">
        <f>IF(O551="snížená",J551,0)</f>
        <v>0</v>
      </c>
      <c r="BH551" s="151">
        <f>IF(O551="zákl. přenesená",J551,0)</f>
        <v>0</v>
      </c>
      <c r="BI551" s="151">
        <f>IF(O551="sníž. přenesená",J551,0)</f>
        <v>0</v>
      </c>
      <c r="BJ551" s="151">
        <f>IF(O551="nulová",J551,0)</f>
        <v>0</v>
      </c>
      <c r="BK551" s="18" t="s">
        <v>80</v>
      </c>
      <c r="BL551" s="151">
        <f>ROUND(I551*H551,2)</f>
        <v>0</v>
      </c>
      <c r="BM551" s="18" t="s">
        <v>141</v>
      </c>
      <c r="BN551" s="150" t="s">
        <v>647</v>
      </c>
    </row>
    <row r="552" spans="1:66" s="2" customFormat="1">
      <c r="A552" s="33"/>
      <c r="B552" s="34"/>
      <c r="C552" s="33"/>
      <c r="D552" s="152" t="s">
        <v>143</v>
      </c>
      <c r="E552" s="33"/>
      <c r="F552" s="153" t="s">
        <v>646</v>
      </c>
      <c r="G552" s="33"/>
      <c r="H552" s="33"/>
      <c r="I552" s="154"/>
      <c r="J552" s="33"/>
      <c r="K552" s="33"/>
      <c r="M552" s="34"/>
      <c r="N552" s="155"/>
      <c r="O552" s="156"/>
      <c r="P552" s="54"/>
      <c r="Q552" s="54"/>
      <c r="R552" s="54"/>
      <c r="S552" s="54"/>
      <c r="T552" s="54"/>
      <c r="U552" s="55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U552" s="18" t="s">
        <v>143</v>
      </c>
      <c r="AV552" s="18" t="s">
        <v>82</v>
      </c>
    </row>
    <row r="553" spans="1:66" s="13" customFormat="1">
      <c r="B553" s="157"/>
      <c r="D553" s="152" t="s">
        <v>145</v>
      </c>
      <c r="E553" s="158" t="s">
        <v>3</v>
      </c>
      <c r="F553" s="159" t="s">
        <v>146</v>
      </c>
      <c r="H553" s="158" t="s">
        <v>3</v>
      </c>
      <c r="I553" s="160"/>
      <c r="M553" s="157"/>
      <c r="N553" s="161"/>
      <c r="O553" s="162"/>
      <c r="P553" s="162"/>
      <c r="Q553" s="162"/>
      <c r="R553" s="162"/>
      <c r="S553" s="162"/>
      <c r="T553" s="162"/>
      <c r="U553" s="163"/>
      <c r="AU553" s="158" t="s">
        <v>145</v>
      </c>
      <c r="AV553" s="158" t="s">
        <v>82</v>
      </c>
      <c r="AW553" s="13" t="s">
        <v>80</v>
      </c>
      <c r="AX553" s="13" t="s">
        <v>34</v>
      </c>
      <c r="AY553" s="13" t="s">
        <v>72</v>
      </c>
      <c r="AZ553" s="158" t="s">
        <v>134</v>
      </c>
    </row>
    <row r="554" spans="1:66" s="13" customFormat="1">
      <c r="B554" s="157"/>
      <c r="D554" s="152" t="s">
        <v>145</v>
      </c>
      <c r="E554" s="158" t="s">
        <v>3</v>
      </c>
      <c r="F554" s="159" t="s">
        <v>648</v>
      </c>
      <c r="H554" s="158" t="s">
        <v>3</v>
      </c>
      <c r="I554" s="160"/>
      <c r="M554" s="157"/>
      <c r="N554" s="161"/>
      <c r="O554" s="162"/>
      <c r="P554" s="162"/>
      <c r="Q554" s="162"/>
      <c r="R554" s="162"/>
      <c r="S554" s="162"/>
      <c r="T554" s="162"/>
      <c r="U554" s="163"/>
      <c r="AU554" s="158" t="s">
        <v>145</v>
      </c>
      <c r="AV554" s="158" t="s">
        <v>82</v>
      </c>
      <c r="AW554" s="13" t="s">
        <v>80</v>
      </c>
      <c r="AX554" s="13" t="s">
        <v>34</v>
      </c>
      <c r="AY554" s="13" t="s">
        <v>72</v>
      </c>
      <c r="AZ554" s="158" t="s">
        <v>134</v>
      </c>
    </row>
    <row r="555" spans="1:66" s="14" customFormat="1">
      <c r="B555" s="164"/>
      <c r="D555" s="152" t="s">
        <v>145</v>
      </c>
      <c r="E555" s="165" t="s">
        <v>3</v>
      </c>
      <c r="F555" s="166" t="s">
        <v>649</v>
      </c>
      <c r="H555" s="167">
        <v>938.875</v>
      </c>
      <c r="I555" s="168"/>
      <c r="M555" s="164"/>
      <c r="N555" s="169"/>
      <c r="O555" s="170"/>
      <c r="P555" s="170"/>
      <c r="Q555" s="170"/>
      <c r="R555" s="170"/>
      <c r="S555" s="170"/>
      <c r="T555" s="170"/>
      <c r="U555" s="171"/>
      <c r="AU555" s="165" t="s">
        <v>145</v>
      </c>
      <c r="AV555" s="165" t="s">
        <v>82</v>
      </c>
      <c r="AW555" s="14" t="s">
        <v>82</v>
      </c>
      <c r="AX555" s="14" t="s">
        <v>34</v>
      </c>
      <c r="AY555" s="14" t="s">
        <v>80</v>
      </c>
      <c r="AZ555" s="165" t="s">
        <v>134</v>
      </c>
    </row>
    <row r="556" spans="1:66" s="12" customFormat="1" ht="22.9" customHeight="1">
      <c r="B556" s="125"/>
      <c r="D556" s="126" t="s">
        <v>71</v>
      </c>
      <c r="E556" s="136" t="s">
        <v>163</v>
      </c>
      <c r="F556" s="136" t="s">
        <v>650</v>
      </c>
      <c r="I556" s="128"/>
      <c r="J556" s="137">
        <f>BL556</f>
        <v>0</v>
      </c>
      <c r="L556" s="281"/>
      <c r="M556" s="125"/>
      <c r="N556" s="130"/>
      <c r="O556" s="131"/>
      <c r="P556" s="131"/>
      <c r="Q556" s="132">
        <f>SUM(Q557:Q601)</f>
        <v>0</v>
      </c>
      <c r="R556" s="131"/>
      <c r="S556" s="132">
        <f>SUM(S557:S601)</f>
        <v>36.706903050000001</v>
      </c>
      <c r="T556" s="131"/>
      <c r="U556" s="133">
        <f>SUM(U557:U601)</f>
        <v>0</v>
      </c>
      <c r="AS556" s="126" t="s">
        <v>80</v>
      </c>
      <c r="AU556" s="134" t="s">
        <v>71</v>
      </c>
      <c r="AV556" s="134" t="s">
        <v>80</v>
      </c>
      <c r="AZ556" s="126" t="s">
        <v>134</v>
      </c>
      <c r="BL556" s="135">
        <f>SUM(BL557:BL601)</f>
        <v>0</v>
      </c>
    </row>
    <row r="557" spans="1:66" s="2" customFormat="1" ht="14.45" customHeight="1">
      <c r="A557" s="33"/>
      <c r="B557" s="138"/>
      <c r="C557" s="139" t="s">
        <v>651</v>
      </c>
      <c r="D557" s="139" t="s">
        <v>136</v>
      </c>
      <c r="E557" s="140" t="s">
        <v>652</v>
      </c>
      <c r="F557" s="141" t="s">
        <v>653</v>
      </c>
      <c r="G557" s="142" t="s">
        <v>268</v>
      </c>
      <c r="H557" s="143">
        <v>4.24</v>
      </c>
      <c r="I557" s="144"/>
      <c r="J557" s="145">
        <f>ROUND(I557*H557,2)</f>
        <v>0</v>
      </c>
      <c r="K557" s="141" t="s">
        <v>140</v>
      </c>
      <c r="L557" s="282" t="s">
        <v>1408</v>
      </c>
      <c r="M557" s="34"/>
      <c r="N557" s="146" t="s">
        <v>3</v>
      </c>
      <c r="O557" s="147" t="s">
        <v>43</v>
      </c>
      <c r="P557" s="54"/>
      <c r="Q557" s="148">
        <f>P557*H557</f>
        <v>0</v>
      </c>
      <c r="R557" s="148">
        <v>2.7676599999999998</v>
      </c>
      <c r="S557" s="148">
        <f>R557*H557</f>
        <v>11.734878399999999</v>
      </c>
      <c r="T557" s="148">
        <v>0</v>
      </c>
      <c r="U557" s="149">
        <f>T557*H557</f>
        <v>0</v>
      </c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S557" s="150" t="s">
        <v>141</v>
      </c>
      <c r="AU557" s="150" t="s">
        <v>136</v>
      </c>
      <c r="AV557" s="150" t="s">
        <v>82</v>
      </c>
      <c r="AZ557" s="18" t="s">
        <v>134</v>
      </c>
      <c r="BF557" s="151">
        <f>IF(O557="základní",J557,0)</f>
        <v>0</v>
      </c>
      <c r="BG557" s="151">
        <f>IF(O557="snížená",J557,0)</f>
        <v>0</v>
      </c>
      <c r="BH557" s="151">
        <f>IF(O557="zákl. přenesená",J557,0)</f>
        <v>0</v>
      </c>
      <c r="BI557" s="151">
        <f>IF(O557="sníž. přenesená",J557,0)</f>
        <v>0</v>
      </c>
      <c r="BJ557" s="151">
        <f>IF(O557="nulová",J557,0)</f>
        <v>0</v>
      </c>
      <c r="BK557" s="18" t="s">
        <v>80</v>
      </c>
      <c r="BL557" s="151">
        <f>ROUND(I557*H557,2)</f>
        <v>0</v>
      </c>
      <c r="BM557" s="18" t="s">
        <v>141</v>
      </c>
      <c r="BN557" s="150" t="s">
        <v>654</v>
      </c>
    </row>
    <row r="558" spans="1:66" s="2" customFormat="1" ht="19.5">
      <c r="A558" s="33"/>
      <c r="B558" s="34"/>
      <c r="C558" s="33"/>
      <c r="D558" s="152" t="s">
        <v>143</v>
      </c>
      <c r="E558" s="33"/>
      <c r="F558" s="153" t="s">
        <v>655</v>
      </c>
      <c r="G558" s="33"/>
      <c r="H558" s="33"/>
      <c r="I558" s="154"/>
      <c r="J558" s="33"/>
      <c r="K558" s="33"/>
      <c r="M558" s="34"/>
      <c r="N558" s="155"/>
      <c r="O558" s="156"/>
      <c r="P558" s="54"/>
      <c r="Q558" s="54"/>
      <c r="R558" s="54"/>
      <c r="S558" s="54"/>
      <c r="T558" s="54"/>
      <c r="U558" s="55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U558" s="18" t="s">
        <v>143</v>
      </c>
      <c r="AV558" s="18" t="s">
        <v>82</v>
      </c>
    </row>
    <row r="559" spans="1:66" s="13" customFormat="1">
      <c r="B559" s="157"/>
      <c r="D559" s="152" t="s">
        <v>145</v>
      </c>
      <c r="E559" s="158" t="s">
        <v>3</v>
      </c>
      <c r="F559" s="159" t="s">
        <v>656</v>
      </c>
      <c r="H559" s="158" t="s">
        <v>3</v>
      </c>
      <c r="I559" s="160"/>
      <c r="M559" s="157"/>
      <c r="N559" s="161"/>
      <c r="O559" s="162"/>
      <c r="P559" s="162"/>
      <c r="Q559" s="162"/>
      <c r="R559" s="162"/>
      <c r="S559" s="162"/>
      <c r="T559" s="162"/>
      <c r="U559" s="163"/>
      <c r="AU559" s="158" t="s">
        <v>145</v>
      </c>
      <c r="AV559" s="158" t="s">
        <v>82</v>
      </c>
      <c r="AW559" s="13" t="s">
        <v>80</v>
      </c>
      <c r="AX559" s="13" t="s">
        <v>34</v>
      </c>
      <c r="AY559" s="13" t="s">
        <v>72</v>
      </c>
      <c r="AZ559" s="158" t="s">
        <v>134</v>
      </c>
    </row>
    <row r="560" spans="1:66" s="13" customFormat="1">
      <c r="B560" s="157"/>
      <c r="D560" s="152" t="s">
        <v>145</v>
      </c>
      <c r="E560" s="158" t="s">
        <v>3</v>
      </c>
      <c r="F560" s="159" t="s">
        <v>657</v>
      </c>
      <c r="H560" s="158" t="s">
        <v>3</v>
      </c>
      <c r="I560" s="160"/>
      <c r="M560" s="157"/>
      <c r="N560" s="161"/>
      <c r="O560" s="162"/>
      <c r="P560" s="162"/>
      <c r="Q560" s="162"/>
      <c r="R560" s="162"/>
      <c r="S560" s="162"/>
      <c r="T560" s="162"/>
      <c r="U560" s="163"/>
      <c r="AU560" s="158" t="s">
        <v>145</v>
      </c>
      <c r="AV560" s="158" t="s">
        <v>82</v>
      </c>
      <c r="AW560" s="13" t="s">
        <v>80</v>
      </c>
      <c r="AX560" s="13" t="s">
        <v>34</v>
      </c>
      <c r="AY560" s="13" t="s">
        <v>72</v>
      </c>
      <c r="AZ560" s="158" t="s">
        <v>134</v>
      </c>
    </row>
    <row r="561" spans="1:66" s="13" customFormat="1">
      <c r="B561" s="157"/>
      <c r="D561" s="152" t="s">
        <v>145</v>
      </c>
      <c r="E561" s="158" t="s">
        <v>3</v>
      </c>
      <c r="F561" s="159" t="s">
        <v>658</v>
      </c>
      <c r="H561" s="158" t="s">
        <v>3</v>
      </c>
      <c r="I561" s="160"/>
      <c r="M561" s="157"/>
      <c r="N561" s="161"/>
      <c r="O561" s="162"/>
      <c r="P561" s="162"/>
      <c r="Q561" s="162"/>
      <c r="R561" s="162"/>
      <c r="S561" s="162"/>
      <c r="T561" s="162"/>
      <c r="U561" s="163"/>
      <c r="AU561" s="158" t="s">
        <v>145</v>
      </c>
      <c r="AV561" s="158" t="s">
        <v>82</v>
      </c>
      <c r="AW561" s="13" t="s">
        <v>80</v>
      </c>
      <c r="AX561" s="13" t="s">
        <v>34</v>
      </c>
      <c r="AY561" s="13" t="s">
        <v>72</v>
      </c>
      <c r="AZ561" s="158" t="s">
        <v>134</v>
      </c>
    </row>
    <row r="562" spans="1:66" s="14" customFormat="1">
      <c r="B562" s="164"/>
      <c r="D562" s="152" t="s">
        <v>145</v>
      </c>
      <c r="E562" s="165" t="s">
        <v>3</v>
      </c>
      <c r="F562" s="166" t="s">
        <v>659</v>
      </c>
      <c r="H562" s="167">
        <v>2.8</v>
      </c>
      <c r="I562" s="168"/>
      <c r="M562" s="164"/>
      <c r="N562" s="169"/>
      <c r="O562" s="170"/>
      <c r="P562" s="170"/>
      <c r="Q562" s="170"/>
      <c r="R562" s="170"/>
      <c r="S562" s="170"/>
      <c r="T562" s="170"/>
      <c r="U562" s="171"/>
      <c r="AU562" s="165" t="s">
        <v>145</v>
      </c>
      <c r="AV562" s="165" t="s">
        <v>82</v>
      </c>
      <c r="AW562" s="14" t="s">
        <v>82</v>
      </c>
      <c r="AX562" s="14" t="s">
        <v>34</v>
      </c>
      <c r="AY562" s="14" t="s">
        <v>72</v>
      </c>
      <c r="AZ562" s="165" t="s">
        <v>134</v>
      </c>
    </row>
    <row r="563" spans="1:66" s="13" customFormat="1">
      <c r="B563" s="157"/>
      <c r="D563" s="152" t="s">
        <v>145</v>
      </c>
      <c r="E563" s="158" t="s">
        <v>3</v>
      </c>
      <c r="F563" s="159" t="s">
        <v>660</v>
      </c>
      <c r="H563" s="158" t="s">
        <v>3</v>
      </c>
      <c r="I563" s="160"/>
      <c r="M563" s="157"/>
      <c r="N563" s="161"/>
      <c r="O563" s="162"/>
      <c r="P563" s="162"/>
      <c r="Q563" s="162"/>
      <c r="R563" s="162"/>
      <c r="S563" s="162"/>
      <c r="T563" s="162"/>
      <c r="U563" s="163"/>
      <c r="AU563" s="158" t="s">
        <v>145</v>
      </c>
      <c r="AV563" s="158" t="s">
        <v>82</v>
      </c>
      <c r="AW563" s="13" t="s">
        <v>80</v>
      </c>
      <c r="AX563" s="13" t="s">
        <v>34</v>
      </c>
      <c r="AY563" s="13" t="s">
        <v>72</v>
      </c>
      <c r="AZ563" s="158" t="s">
        <v>134</v>
      </c>
    </row>
    <row r="564" spans="1:66" s="14" customFormat="1">
      <c r="B564" s="164"/>
      <c r="D564" s="152" t="s">
        <v>145</v>
      </c>
      <c r="E564" s="165" t="s">
        <v>3</v>
      </c>
      <c r="F564" s="166" t="s">
        <v>661</v>
      </c>
      <c r="H564" s="167">
        <v>1.44</v>
      </c>
      <c r="I564" s="168"/>
      <c r="M564" s="164"/>
      <c r="N564" s="169"/>
      <c r="O564" s="170"/>
      <c r="P564" s="170"/>
      <c r="Q564" s="170"/>
      <c r="R564" s="170"/>
      <c r="S564" s="170"/>
      <c r="T564" s="170"/>
      <c r="U564" s="171"/>
      <c r="AU564" s="165" t="s">
        <v>145</v>
      </c>
      <c r="AV564" s="165" t="s">
        <v>82</v>
      </c>
      <c r="AW564" s="14" t="s">
        <v>82</v>
      </c>
      <c r="AX564" s="14" t="s">
        <v>34</v>
      </c>
      <c r="AY564" s="14" t="s">
        <v>72</v>
      </c>
      <c r="AZ564" s="165" t="s">
        <v>134</v>
      </c>
    </row>
    <row r="565" spans="1:66" s="15" customFormat="1">
      <c r="B565" s="172"/>
      <c r="D565" s="152" t="s">
        <v>145</v>
      </c>
      <c r="E565" s="173" t="s">
        <v>3</v>
      </c>
      <c r="F565" s="174" t="s">
        <v>155</v>
      </c>
      <c r="H565" s="175">
        <v>4.24</v>
      </c>
      <c r="I565" s="176"/>
      <c r="M565" s="172"/>
      <c r="N565" s="177"/>
      <c r="O565" s="178"/>
      <c r="P565" s="178"/>
      <c r="Q565" s="178"/>
      <c r="R565" s="178"/>
      <c r="S565" s="178"/>
      <c r="T565" s="178"/>
      <c r="U565" s="179"/>
      <c r="AU565" s="173" t="s">
        <v>145</v>
      </c>
      <c r="AV565" s="173" t="s">
        <v>82</v>
      </c>
      <c r="AW565" s="15" t="s">
        <v>141</v>
      </c>
      <c r="AX565" s="15" t="s">
        <v>34</v>
      </c>
      <c r="AY565" s="15" t="s">
        <v>80</v>
      </c>
      <c r="AZ565" s="173" t="s">
        <v>134</v>
      </c>
    </row>
    <row r="566" spans="1:66" s="2" customFormat="1" ht="14.45" customHeight="1">
      <c r="A566" s="33"/>
      <c r="B566" s="138"/>
      <c r="C566" s="139" t="s">
        <v>662</v>
      </c>
      <c r="D566" s="139" t="s">
        <v>136</v>
      </c>
      <c r="E566" s="140" t="s">
        <v>663</v>
      </c>
      <c r="F566" s="141" t="s">
        <v>664</v>
      </c>
      <c r="G566" s="142" t="s">
        <v>268</v>
      </c>
      <c r="H566" s="143">
        <v>8.6980000000000004</v>
      </c>
      <c r="I566" s="144"/>
      <c r="J566" s="145">
        <f>ROUND(I566*H566,2)</f>
        <v>0</v>
      </c>
      <c r="K566" s="141" t="s">
        <v>140</v>
      </c>
      <c r="L566" s="282" t="s">
        <v>1408</v>
      </c>
      <c r="M566" s="34"/>
      <c r="N566" s="146" t="s">
        <v>3</v>
      </c>
      <c r="O566" s="147" t="s">
        <v>43</v>
      </c>
      <c r="P566" s="54"/>
      <c r="Q566" s="148">
        <f>P566*H566</f>
        <v>0</v>
      </c>
      <c r="R566" s="148">
        <v>2.8089400000000002</v>
      </c>
      <c r="S566" s="148">
        <f>R566*H566</f>
        <v>24.432160120000002</v>
      </c>
      <c r="T566" s="148">
        <v>0</v>
      </c>
      <c r="U566" s="149">
        <f>T566*H566</f>
        <v>0</v>
      </c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S566" s="150" t="s">
        <v>141</v>
      </c>
      <c r="AU566" s="150" t="s">
        <v>136</v>
      </c>
      <c r="AV566" s="150" t="s">
        <v>82</v>
      </c>
      <c r="AZ566" s="18" t="s">
        <v>134</v>
      </c>
      <c r="BF566" s="151">
        <f>IF(O566="základní",J566,0)</f>
        <v>0</v>
      </c>
      <c r="BG566" s="151">
        <f>IF(O566="snížená",J566,0)</f>
        <v>0</v>
      </c>
      <c r="BH566" s="151">
        <f>IF(O566="zákl. přenesená",J566,0)</f>
        <v>0</v>
      </c>
      <c r="BI566" s="151">
        <f>IF(O566="sníž. přenesená",J566,0)</f>
        <v>0</v>
      </c>
      <c r="BJ566" s="151">
        <f>IF(O566="nulová",J566,0)</f>
        <v>0</v>
      </c>
      <c r="BK566" s="18" t="s">
        <v>80</v>
      </c>
      <c r="BL566" s="151">
        <f>ROUND(I566*H566,2)</f>
        <v>0</v>
      </c>
      <c r="BM566" s="18" t="s">
        <v>141</v>
      </c>
      <c r="BN566" s="150" t="s">
        <v>665</v>
      </c>
    </row>
    <row r="567" spans="1:66" s="2" customFormat="1" ht="19.5">
      <c r="A567" s="33"/>
      <c r="B567" s="34"/>
      <c r="C567" s="33"/>
      <c r="D567" s="152" t="s">
        <v>143</v>
      </c>
      <c r="E567" s="33"/>
      <c r="F567" s="153" t="s">
        <v>666</v>
      </c>
      <c r="G567" s="33"/>
      <c r="H567" s="33"/>
      <c r="I567" s="154"/>
      <c r="J567" s="33"/>
      <c r="K567" s="33"/>
      <c r="M567" s="34"/>
      <c r="N567" s="155"/>
      <c r="O567" s="156"/>
      <c r="P567" s="54"/>
      <c r="Q567" s="54"/>
      <c r="R567" s="54"/>
      <c r="S567" s="54"/>
      <c r="T567" s="54"/>
      <c r="U567" s="55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U567" s="18" t="s">
        <v>143</v>
      </c>
      <c r="AV567" s="18" t="s">
        <v>82</v>
      </c>
    </row>
    <row r="568" spans="1:66" s="13" customFormat="1">
      <c r="B568" s="157"/>
      <c r="D568" s="152" t="s">
        <v>145</v>
      </c>
      <c r="E568" s="158" t="s">
        <v>3</v>
      </c>
      <c r="F568" s="159" t="s">
        <v>656</v>
      </c>
      <c r="H568" s="158" t="s">
        <v>3</v>
      </c>
      <c r="I568" s="160"/>
      <c r="M568" s="157"/>
      <c r="N568" s="161"/>
      <c r="O568" s="162"/>
      <c r="P568" s="162"/>
      <c r="Q568" s="162"/>
      <c r="R568" s="162"/>
      <c r="S568" s="162"/>
      <c r="T568" s="162"/>
      <c r="U568" s="163"/>
      <c r="AU568" s="158" t="s">
        <v>145</v>
      </c>
      <c r="AV568" s="158" t="s">
        <v>82</v>
      </c>
      <c r="AW568" s="13" t="s">
        <v>80</v>
      </c>
      <c r="AX568" s="13" t="s">
        <v>34</v>
      </c>
      <c r="AY568" s="13" t="s">
        <v>72</v>
      </c>
      <c r="AZ568" s="158" t="s">
        <v>134</v>
      </c>
    </row>
    <row r="569" spans="1:66" s="13" customFormat="1">
      <c r="B569" s="157"/>
      <c r="D569" s="152" t="s">
        <v>145</v>
      </c>
      <c r="E569" s="158" t="s">
        <v>3</v>
      </c>
      <c r="F569" s="159" t="s">
        <v>667</v>
      </c>
      <c r="H569" s="158" t="s">
        <v>3</v>
      </c>
      <c r="I569" s="160"/>
      <c r="M569" s="157"/>
      <c r="N569" s="161"/>
      <c r="O569" s="162"/>
      <c r="P569" s="162"/>
      <c r="Q569" s="162"/>
      <c r="R569" s="162"/>
      <c r="S569" s="162"/>
      <c r="T569" s="162"/>
      <c r="U569" s="163"/>
      <c r="AU569" s="158" t="s">
        <v>145</v>
      </c>
      <c r="AV569" s="158" t="s">
        <v>82</v>
      </c>
      <c r="AW569" s="13" t="s">
        <v>80</v>
      </c>
      <c r="AX569" s="13" t="s">
        <v>34</v>
      </c>
      <c r="AY569" s="13" t="s">
        <v>72</v>
      </c>
      <c r="AZ569" s="158" t="s">
        <v>134</v>
      </c>
    </row>
    <row r="570" spans="1:66" s="13" customFormat="1">
      <c r="B570" s="157"/>
      <c r="D570" s="152" t="s">
        <v>145</v>
      </c>
      <c r="E570" s="158" t="s">
        <v>3</v>
      </c>
      <c r="F570" s="159" t="s">
        <v>658</v>
      </c>
      <c r="H570" s="158" t="s">
        <v>3</v>
      </c>
      <c r="I570" s="160"/>
      <c r="M570" s="157"/>
      <c r="N570" s="161"/>
      <c r="O570" s="162"/>
      <c r="P570" s="162"/>
      <c r="Q570" s="162"/>
      <c r="R570" s="162"/>
      <c r="S570" s="162"/>
      <c r="T570" s="162"/>
      <c r="U570" s="163"/>
      <c r="AU570" s="158" t="s">
        <v>145</v>
      </c>
      <c r="AV570" s="158" t="s">
        <v>82</v>
      </c>
      <c r="AW570" s="13" t="s">
        <v>80</v>
      </c>
      <c r="AX570" s="13" t="s">
        <v>34</v>
      </c>
      <c r="AY570" s="13" t="s">
        <v>72</v>
      </c>
      <c r="AZ570" s="158" t="s">
        <v>134</v>
      </c>
    </row>
    <row r="571" spans="1:66" s="14" customFormat="1">
      <c r="B571" s="164"/>
      <c r="D571" s="152" t="s">
        <v>145</v>
      </c>
      <c r="E571" s="165" t="s">
        <v>3</v>
      </c>
      <c r="F571" s="166" t="s">
        <v>668</v>
      </c>
      <c r="H571" s="167">
        <v>3.149</v>
      </c>
      <c r="I571" s="168"/>
      <c r="M571" s="164"/>
      <c r="N571" s="169"/>
      <c r="O571" s="170"/>
      <c r="P571" s="170"/>
      <c r="Q571" s="170"/>
      <c r="R571" s="170"/>
      <c r="S571" s="170"/>
      <c r="T571" s="170"/>
      <c r="U571" s="171"/>
      <c r="AU571" s="165" t="s">
        <v>145</v>
      </c>
      <c r="AV571" s="165" t="s">
        <v>82</v>
      </c>
      <c r="AW571" s="14" t="s">
        <v>82</v>
      </c>
      <c r="AX571" s="14" t="s">
        <v>34</v>
      </c>
      <c r="AY571" s="14" t="s">
        <v>72</v>
      </c>
      <c r="AZ571" s="165" t="s">
        <v>134</v>
      </c>
    </row>
    <row r="572" spans="1:66" s="13" customFormat="1">
      <c r="B572" s="157"/>
      <c r="D572" s="152" t="s">
        <v>145</v>
      </c>
      <c r="E572" s="158" t="s">
        <v>3</v>
      </c>
      <c r="F572" s="159" t="s">
        <v>660</v>
      </c>
      <c r="H572" s="158" t="s">
        <v>3</v>
      </c>
      <c r="I572" s="160"/>
      <c r="M572" s="157"/>
      <c r="N572" s="161"/>
      <c r="O572" s="162"/>
      <c r="P572" s="162"/>
      <c r="Q572" s="162"/>
      <c r="R572" s="162"/>
      <c r="S572" s="162"/>
      <c r="T572" s="162"/>
      <c r="U572" s="163"/>
      <c r="AU572" s="158" t="s">
        <v>145</v>
      </c>
      <c r="AV572" s="158" t="s">
        <v>82</v>
      </c>
      <c r="AW572" s="13" t="s">
        <v>80</v>
      </c>
      <c r="AX572" s="13" t="s">
        <v>34</v>
      </c>
      <c r="AY572" s="13" t="s">
        <v>72</v>
      </c>
      <c r="AZ572" s="158" t="s">
        <v>134</v>
      </c>
    </row>
    <row r="573" spans="1:66" s="14" customFormat="1">
      <c r="B573" s="164"/>
      <c r="D573" s="152" t="s">
        <v>145</v>
      </c>
      <c r="E573" s="165" t="s">
        <v>3</v>
      </c>
      <c r="F573" s="166" t="s">
        <v>669</v>
      </c>
      <c r="H573" s="167">
        <v>5.5490000000000004</v>
      </c>
      <c r="I573" s="168"/>
      <c r="M573" s="164"/>
      <c r="N573" s="169"/>
      <c r="O573" s="170"/>
      <c r="P573" s="170"/>
      <c r="Q573" s="170"/>
      <c r="R573" s="170"/>
      <c r="S573" s="170"/>
      <c r="T573" s="170"/>
      <c r="U573" s="171"/>
      <c r="AU573" s="165" t="s">
        <v>145</v>
      </c>
      <c r="AV573" s="165" t="s">
        <v>82</v>
      </c>
      <c r="AW573" s="14" t="s">
        <v>82</v>
      </c>
      <c r="AX573" s="14" t="s">
        <v>34</v>
      </c>
      <c r="AY573" s="14" t="s">
        <v>72</v>
      </c>
      <c r="AZ573" s="165" t="s">
        <v>134</v>
      </c>
    </row>
    <row r="574" spans="1:66" s="15" customFormat="1">
      <c r="B574" s="172"/>
      <c r="D574" s="152" t="s">
        <v>145</v>
      </c>
      <c r="E574" s="173" t="s">
        <v>3</v>
      </c>
      <c r="F574" s="174" t="s">
        <v>155</v>
      </c>
      <c r="H574" s="175">
        <v>8.6980000000000004</v>
      </c>
      <c r="I574" s="176"/>
      <c r="M574" s="172"/>
      <c r="N574" s="177"/>
      <c r="O574" s="178"/>
      <c r="P574" s="178"/>
      <c r="Q574" s="178"/>
      <c r="R574" s="178"/>
      <c r="S574" s="178"/>
      <c r="T574" s="178"/>
      <c r="U574" s="179"/>
      <c r="AU574" s="173" t="s">
        <v>145</v>
      </c>
      <c r="AV574" s="173" t="s">
        <v>82</v>
      </c>
      <c r="AW574" s="15" t="s">
        <v>141</v>
      </c>
      <c r="AX574" s="15" t="s">
        <v>34</v>
      </c>
      <c r="AY574" s="15" t="s">
        <v>80</v>
      </c>
      <c r="AZ574" s="173" t="s">
        <v>134</v>
      </c>
    </row>
    <row r="575" spans="1:66" s="2" customFormat="1" ht="14.45" customHeight="1">
      <c r="A575" s="33"/>
      <c r="B575" s="138"/>
      <c r="C575" s="139" t="s">
        <v>670</v>
      </c>
      <c r="D575" s="139" t="s">
        <v>136</v>
      </c>
      <c r="E575" s="140" t="s">
        <v>671</v>
      </c>
      <c r="F575" s="141" t="s">
        <v>672</v>
      </c>
      <c r="G575" s="142" t="s">
        <v>139</v>
      </c>
      <c r="H575" s="143">
        <v>34.863999999999997</v>
      </c>
      <c r="I575" s="144"/>
      <c r="J575" s="145">
        <f>ROUND(I575*H575,2)</f>
        <v>0</v>
      </c>
      <c r="K575" s="141" t="s">
        <v>140</v>
      </c>
      <c r="L575" s="282" t="s">
        <v>1408</v>
      </c>
      <c r="M575" s="34"/>
      <c r="N575" s="146" t="s">
        <v>3</v>
      </c>
      <c r="O575" s="147" t="s">
        <v>43</v>
      </c>
      <c r="P575" s="54"/>
      <c r="Q575" s="148">
        <f>P575*H575</f>
        <v>0</v>
      </c>
      <c r="R575" s="148">
        <v>7.26E-3</v>
      </c>
      <c r="S575" s="148">
        <f>R575*H575</f>
        <v>0.25311264</v>
      </c>
      <c r="T575" s="148">
        <v>0</v>
      </c>
      <c r="U575" s="149">
        <f>T575*H575</f>
        <v>0</v>
      </c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S575" s="150" t="s">
        <v>141</v>
      </c>
      <c r="AU575" s="150" t="s">
        <v>136</v>
      </c>
      <c r="AV575" s="150" t="s">
        <v>82</v>
      </c>
      <c r="AZ575" s="18" t="s">
        <v>134</v>
      </c>
      <c r="BF575" s="151">
        <f>IF(O575="základní",J575,0)</f>
        <v>0</v>
      </c>
      <c r="BG575" s="151">
        <f>IF(O575="snížená",J575,0)</f>
        <v>0</v>
      </c>
      <c r="BH575" s="151">
        <f>IF(O575="zákl. přenesená",J575,0)</f>
        <v>0</v>
      </c>
      <c r="BI575" s="151">
        <f>IF(O575="sníž. přenesená",J575,0)</f>
        <v>0</v>
      </c>
      <c r="BJ575" s="151">
        <f>IF(O575="nulová",J575,0)</f>
        <v>0</v>
      </c>
      <c r="BK575" s="18" t="s">
        <v>80</v>
      </c>
      <c r="BL575" s="151">
        <f>ROUND(I575*H575,2)</f>
        <v>0</v>
      </c>
      <c r="BM575" s="18" t="s">
        <v>141</v>
      </c>
      <c r="BN575" s="150" t="s">
        <v>673</v>
      </c>
    </row>
    <row r="576" spans="1:66" s="2" customFormat="1" ht="29.25">
      <c r="A576" s="33"/>
      <c r="B576" s="34"/>
      <c r="C576" s="33"/>
      <c r="D576" s="152" t="s">
        <v>143</v>
      </c>
      <c r="E576" s="33"/>
      <c r="F576" s="153" t="s">
        <v>674</v>
      </c>
      <c r="G576" s="33"/>
      <c r="H576" s="33"/>
      <c r="I576" s="154"/>
      <c r="J576" s="33"/>
      <c r="K576" s="33"/>
      <c r="M576" s="34"/>
      <c r="N576" s="155"/>
      <c r="O576" s="156"/>
      <c r="P576" s="54"/>
      <c r="Q576" s="54"/>
      <c r="R576" s="54"/>
      <c r="S576" s="54"/>
      <c r="T576" s="54"/>
      <c r="U576" s="55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U576" s="18" t="s">
        <v>143</v>
      </c>
      <c r="AV576" s="18" t="s">
        <v>82</v>
      </c>
    </row>
    <row r="577" spans="1:66" s="13" customFormat="1">
      <c r="B577" s="157"/>
      <c r="D577" s="152" t="s">
        <v>145</v>
      </c>
      <c r="E577" s="158" t="s">
        <v>3</v>
      </c>
      <c r="F577" s="159" t="s">
        <v>656</v>
      </c>
      <c r="H577" s="158" t="s">
        <v>3</v>
      </c>
      <c r="I577" s="160"/>
      <c r="M577" s="157"/>
      <c r="N577" s="161"/>
      <c r="O577" s="162"/>
      <c r="P577" s="162"/>
      <c r="Q577" s="162"/>
      <c r="R577" s="162"/>
      <c r="S577" s="162"/>
      <c r="T577" s="162"/>
      <c r="U577" s="163"/>
      <c r="AU577" s="158" t="s">
        <v>145</v>
      </c>
      <c r="AV577" s="158" t="s">
        <v>82</v>
      </c>
      <c r="AW577" s="13" t="s">
        <v>80</v>
      </c>
      <c r="AX577" s="13" t="s">
        <v>34</v>
      </c>
      <c r="AY577" s="13" t="s">
        <v>72</v>
      </c>
      <c r="AZ577" s="158" t="s">
        <v>134</v>
      </c>
    </row>
    <row r="578" spans="1:66" s="13" customFormat="1">
      <c r="B578" s="157"/>
      <c r="D578" s="152" t="s">
        <v>145</v>
      </c>
      <c r="E578" s="158" t="s">
        <v>3</v>
      </c>
      <c r="F578" s="159" t="s">
        <v>667</v>
      </c>
      <c r="H578" s="158" t="s">
        <v>3</v>
      </c>
      <c r="I578" s="160"/>
      <c r="M578" s="157"/>
      <c r="N578" s="161"/>
      <c r="O578" s="162"/>
      <c r="P578" s="162"/>
      <c r="Q578" s="162"/>
      <c r="R578" s="162"/>
      <c r="S578" s="162"/>
      <c r="T578" s="162"/>
      <c r="U578" s="163"/>
      <c r="AU578" s="158" t="s">
        <v>145</v>
      </c>
      <c r="AV578" s="158" t="s">
        <v>82</v>
      </c>
      <c r="AW578" s="13" t="s">
        <v>80</v>
      </c>
      <c r="AX578" s="13" t="s">
        <v>34</v>
      </c>
      <c r="AY578" s="13" t="s">
        <v>72</v>
      </c>
      <c r="AZ578" s="158" t="s">
        <v>134</v>
      </c>
    </row>
    <row r="579" spans="1:66" s="13" customFormat="1">
      <c r="B579" s="157"/>
      <c r="D579" s="152" t="s">
        <v>145</v>
      </c>
      <c r="E579" s="158" t="s">
        <v>3</v>
      </c>
      <c r="F579" s="159" t="s">
        <v>658</v>
      </c>
      <c r="H579" s="158" t="s">
        <v>3</v>
      </c>
      <c r="I579" s="160"/>
      <c r="M579" s="157"/>
      <c r="N579" s="161"/>
      <c r="O579" s="162"/>
      <c r="P579" s="162"/>
      <c r="Q579" s="162"/>
      <c r="R579" s="162"/>
      <c r="S579" s="162"/>
      <c r="T579" s="162"/>
      <c r="U579" s="163"/>
      <c r="AU579" s="158" t="s">
        <v>145</v>
      </c>
      <c r="AV579" s="158" t="s">
        <v>82</v>
      </c>
      <c r="AW579" s="13" t="s">
        <v>80</v>
      </c>
      <c r="AX579" s="13" t="s">
        <v>34</v>
      </c>
      <c r="AY579" s="13" t="s">
        <v>72</v>
      </c>
      <c r="AZ579" s="158" t="s">
        <v>134</v>
      </c>
    </row>
    <row r="580" spans="1:66" s="14" customFormat="1">
      <c r="B580" s="164"/>
      <c r="D580" s="152" t="s">
        <v>145</v>
      </c>
      <c r="E580" s="165" t="s">
        <v>3</v>
      </c>
      <c r="F580" s="166" t="s">
        <v>675</v>
      </c>
      <c r="H580" s="167">
        <v>13.286</v>
      </c>
      <c r="I580" s="168"/>
      <c r="M580" s="164"/>
      <c r="N580" s="169"/>
      <c r="O580" s="170"/>
      <c r="P580" s="170"/>
      <c r="Q580" s="170"/>
      <c r="R580" s="170"/>
      <c r="S580" s="170"/>
      <c r="T580" s="170"/>
      <c r="U580" s="171"/>
      <c r="AU580" s="165" t="s">
        <v>145</v>
      </c>
      <c r="AV580" s="165" t="s">
        <v>82</v>
      </c>
      <c r="AW580" s="14" t="s">
        <v>82</v>
      </c>
      <c r="AX580" s="14" t="s">
        <v>34</v>
      </c>
      <c r="AY580" s="14" t="s">
        <v>72</v>
      </c>
      <c r="AZ580" s="165" t="s">
        <v>134</v>
      </c>
    </row>
    <row r="581" spans="1:66" s="13" customFormat="1">
      <c r="B581" s="157"/>
      <c r="D581" s="152" t="s">
        <v>145</v>
      </c>
      <c r="E581" s="158" t="s">
        <v>3</v>
      </c>
      <c r="F581" s="159" t="s">
        <v>660</v>
      </c>
      <c r="H581" s="158" t="s">
        <v>3</v>
      </c>
      <c r="I581" s="160"/>
      <c r="M581" s="157"/>
      <c r="N581" s="161"/>
      <c r="O581" s="162"/>
      <c r="P581" s="162"/>
      <c r="Q581" s="162"/>
      <c r="R581" s="162"/>
      <c r="S581" s="162"/>
      <c r="T581" s="162"/>
      <c r="U581" s="163"/>
      <c r="AU581" s="158" t="s">
        <v>145</v>
      </c>
      <c r="AV581" s="158" t="s">
        <v>82</v>
      </c>
      <c r="AW581" s="13" t="s">
        <v>80</v>
      </c>
      <c r="AX581" s="13" t="s">
        <v>34</v>
      </c>
      <c r="AY581" s="13" t="s">
        <v>72</v>
      </c>
      <c r="AZ581" s="158" t="s">
        <v>134</v>
      </c>
    </row>
    <row r="582" spans="1:66" s="14" customFormat="1">
      <c r="B582" s="164"/>
      <c r="D582" s="152" t="s">
        <v>145</v>
      </c>
      <c r="E582" s="165" t="s">
        <v>3</v>
      </c>
      <c r="F582" s="166" t="s">
        <v>676</v>
      </c>
      <c r="H582" s="167">
        <v>21.577999999999999</v>
      </c>
      <c r="I582" s="168"/>
      <c r="M582" s="164"/>
      <c r="N582" s="169"/>
      <c r="O582" s="170"/>
      <c r="P582" s="170"/>
      <c r="Q582" s="170"/>
      <c r="R582" s="170"/>
      <c r="S582" s="170"/>
      <c r="T582" s="170"/>
      <c r="U582" s="171"/>
      <c r="AU582" s="165" t="s">
        <v>145</v>
      </c>
      <c r="AV582" s="165" t="s">
        <v>82</v>
      </c>
      <c r="AW582" s="14" t="s">
        <v>82</v>
      </c>
      <c r="AX582" s="14" t="s">
        <v>34</v>
      </c>
      <c r="AY582" s="14" t="s">
        <v>72</v>
      </c>
      <c r="AZ582" s="165" t="s">
        <v>134</v>
      </c>
    </row>
    <row r="583" spans="1:66" s="15" customFormat="1">
      <c r="B583" s="172"/>
      <c r="D583" s="152" t="s">
        <v>145</v>
      </c>
      <c r="E583" s="173" t="s">
        <v>3</v>
      </c>
      <c r="F583" s="174" t="s">
        <v>155</v>
      </c>
      <c r="H583" s="175">
        <v>34.863999999999997</v>
      </c>
      <c r="I583" s="176"/>
      <c r="M583" s="172"/>
      <c r="N583" s="177"/>
      <c r="O583" s="178"/>
      <c r="P583" s="178"/>
      <c r="Q583" s="178"/>
      <c r="R583" s="178"/>
      <c r="S583" s="178"/>
      <c r="T583" s="178"/>
      <c r="U583" s="179"/>
      <c r="AU583" s="173" t="s">
        <v>145</v>
      </c>
      <c r="AV583" s="173" t="s">
        <v>82</v>
      </c>
      <c r="AW583" s="15" t="s">
        <v>141</v>
      </c>
      <c r="AX583" s="15" t="s">
        <v>34</v>
      </c>
      <c r="AY583" s="15" t="s">
        <v>80</v>
      </c>
      <c r="AZ583" s="173" t="s">
        <v>134</v>
      </c>
    </row>
    <row r="584" spans="1:66" s="2" customFormat="1" ht="14.45" customHeight="1">
      <c r="A584" s="33"/>
      <c r="B584" s="138"/>
      <c r="C584" s="139" t="s">
        <v>677</v>
      </c>
      <c r="D584" s="139" t="s">
        <v>136</v>
      </c>
      <c r="E584" s="140" t="s">
        <v>678</v>
      </c>
      <c r="F584" s="141" t="s">
        <v>679</v>
      </c>
      <c r="G584" s="142" t="s">
        <v>139</v>
      </c>
      <c r="H584" s="143">
        <v>34.863999999999997</v>
      </c>
      <c r="I584" s="144"/>
      <c r="J584" s="145">
        <f>ROUND(I584*H584,2)</f>
        <v>0</v>
      </c>
      <c r="K584" s="141" t="s">
        <v>140</v>
      </c>
      <c r="L584" s="282" t="s">
        <v>1408</v>
      </c>
      <c r="M584" s="34"/>
      <c r="N584" s="146" t="s">
        <v>3</v>
      </c>
      <c r="O584" s="147" t="s">
        <v>43</v>
      </c>
      <c r="P584" s="54"/>
      <c r="Q584" s="148">
        <f>P584*H584</f>
        <v>0</v>
      </c>
      <c r="R584" s="148">
        <v>8.5999999999999998E-4</v>
      </c>
      <c r="S584" s="148">
        <f>R584*H584</f>
        <v>2.9983039999999996E-2</v>
      </c>
      <c r="T584" s="148">
        <v>0</v>
      </c>
      <c r="U584" s="149">
        <f>T584*H584</f>
        <v>0</v>
      </c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S584" s="150" t="s">
        <v>141</v>
      </c>
      <c r="AU584" s="150" t="s">
        <v>136</v>
      </c>
      <c r="AV584" s="150" t="s">
        <v>82</v>
      </c>
      <c r="AZ584" s="18" t="s">
        <v>134</v>
      </c>
      <c r="BF584" s="151">
        <f>IF(O584="základní",J584,0)</f>
        <v>0</v>
      </c>
      <c r="BG584" s="151">
        <f>IF(O584="snížená",J584,0)</f>
        <v>0</v>
      </c>
      <c r="BH584" s="151">
        <f>IF(O584="zákl. přenesená",J584,0)</f>
        <v>0</v>
      </c>
      <c r="BI584" s="151">
        <f>IF(O584="sníž. přenesená",J584,0)</f>
        <v>0</v>
      </c>
      <c r="BJ584" s="151">
        <f>IF(O584="nulová",J584,0)</f>
        <v>0</v>
      </c>
      <c r="BK584" s="18" t="s">
        <v>80</v>
      </c>
      <c r="BL584" s="151">
        <f>ROUND(I584*H584,2)</f>
        <v>0</v>
      </c>
      <c r="BM584" s="18" t="s">
        <v>141</v>
      </c>
      <c r="BN584" s="150" t="s">
        <v>680</v>
      </c>
    </row>
    <row r="585" spans="1:66" s="2" customFormat="1" ht="29.25">
      <c r="A585" s="33"/>
      <c r="B585" s="34"/>
      <c r="C585" s="33"/>
      <c r="D585" s="152" t="s">
        <v>143</v>
      </c>
      <c r="E585" s="33"/>
      <c r="F585" s="153" t="s">
        <v>681</v>
      </c>
      <c r="G585" s="33"/>
      <c r="H585" s="33"/>
      <c r="I585" s="154"/>
      <c r="J585" s="33"/>
      <c r="K585" s="33"/>
      <c r="M585" s="34"/>
      <c r="N585" s="155"/>
      <c r="O585" s="156"/>
      <c r="P585" s="54"/>
      <c r="Q585" s="54"/>
      <c r="R585" s="54"/>
      <c r="S585" s="54"/>
      <c r="T585" s="54"/>
      <c r="U585" s="55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F585" s="33"/>
      <c r="AU585" s="18" t="s">
        <v>143</v>
      </c>
      <c r="AV585" s="18" t="s">
        <v>82</v>
      </c>
    </row>
    <row r="586" spans="1:66" s="13" customFormat="1">
      <c r="B586" s="157"/>
      <c r="D586" s="152" t="s">
        <v>145</v>
      </c>
      <c r="E586" s="158" t="s">
        <v>3</v>
      </c>
      <c r="F586" s="159" t="s">
        <v>656</v>
      </c>
      <c r="H586" s="158" t="s">
        <v>3</v>
      </c>
      <c r="I586" s="160"/>
      <c r="M586" s="157"/>
      <c r="N586" s="161"/>
      <c r="O586" s="162"/>
      <c r="P586" s="162"/>
      <c r="Q586" s="162"/>
      <c r="R586" s="162"/>
      <c r="S586" s="162"/>
      <c r="T586" s="162"/>
      <c r="U586" s="163"/>
      <c r="AU586" s="158" t="s">
        <v>145</v>
      </c>
      <c r="AV586" s="158" t="s">
        <v>82</v>
      </c>
      <c r="AW586" s="13" t="s">
        <v>80</v>
      </c>
      <c r="AX586" s="13" t="s">
        <v>34</v>
      </c>
      <c r="AY586" s="13" t="s">
        <v>72</v>
      </c>
      <c r="AZ586" s="158" t="s">
        <v>134</v>
      </c>
    </row>
    <row r="587" spans="1:66" s="13" customFormat="1">
      <c r="B587" s="157"/>
      <c r="D587" s="152" t="s">
        <v>145</v>
      </c>
      <c r="E587" s="158" t="s">
        <v>3</v>
      </c>
      <c r="F587" s="159" t="s">
        <v>667</v>
      </c>
      <c r="H587" s="158" t="s">
        <v>3</v>
      </c>
      <c r="I587" s="160"/>
      <c r="M587" s="157"/>
      <c r="N587" s="161"/>
      <c r="O587" s="162"/>
      <c r="P587" s="162"/>
      <c r="Q587" s="162"/>
      <c r="R587" s="162"/>
      <c r="S587" s="162"/>
      <c r="T587" s="162"/>
      <c r="U587" s="163"/>
      <c r="AU587" s="158" t="s">
        <v>145</v>
      </c>
      <c r="AV587" s="158" t="s">
        <v>82</v>
      </c>
      <c r="AW587" s="13" t="s">
        <v>80</v>
      </c>
      <c r="AX587" s="13" t="s">
        <v>34</v>
      </c>
      <c r="AY587" s="13" t="s">
        <v>72</v>
      </c>
      <c r="AZ587" s="158" t="s">
        <v>134</v>
      </c>
    </row>
    <row r="588" spans="1:66" s="13" customFormat="1">
      <c r="B588" s="157"/>
      <c r="D588" s="152" t="s">
        <v>145</v>
      </c>
      <c r="E588" s="158" t="s">
        <v>3</v>
      </c>
      <c r="F588" s="159" t="s">
        <v>658</v>
      </c>
      <c r="H588" s="158" t="s">
        <v>3</v>
      </c>
      <c r="I588" s="160"/>
      <c r="M588" s="157"/>
      <c r="N588" s="161"/>
      <c r="O588" s="162"/>
      <c r="P588" s="162"/>
      <c r="Q588" s="162"/>
      <c r="R588" s="162"/>
      <c r="S588" s="162"/>
      <c r="T588" s="162"/>
      <c r="U588" s="163"/>
      <c r="AU588" s="158" t="s">
        <v>145</v>
      </c>
      <c r="AV588" s="158" t="s">
        <v>82</v>
      </c>
      <c r="AW588" s="13" t="s">
        <v>80</v>
      </c>
      <c r="AX588" s="13" t="s">
        <v>34</v>
      </c>
      <c r="AY588" s="13" t="s">
        <v>72</v>
      </c>
      <c r="AZ588" s="158" t="s">
        <v>134</v>
      </c>
    </row>
    <row r="589" spans="1:66" s="14" customFormat="1">
      <c r="B589" s="164"/>
      <c r="D589" s="152" t="s">
        <v>145</v>
      </c>
      <c r="E589" s="165" t="s">
        <v>3</v>
      </c>
      <c r="F589" s="166" t="s">
        <v>675</v>
      </c>
      <c r="H589" s="167">
        <v>13.286</v>
      </c>
      <c r="I589" s="168"/>
      <c r="M589" s="164"/>
      <c r="N589" s="169"/>
      <c r="O589" s="170"/>
      <c r="P589" s="170"/>
      <c r="Q589" s="170"/>
      <c r="R589" s="170"/>
      <c r="S589" s="170"/>
      <c r="T589" s="170"/>
      <c r="U589" s="171"/>
      <c r="AU589" s="165" t="s">
        <v>145</v>
      </c>
      <c r="AV589" s="165" t="s">
        <v>82</v>
      </c>
      <c r="AW589" s="14" t="s">
        <v>82</v>
      </c>
      <c r="AX589" s="14" t="s">
        <v>34</v>
      </c>
      <c r="AY589" s="14" t="s">
        <v>72</v>
      </c>
      <c r="AZ589" s="165" t="s">
        <v>134</v>
      </c>
    </row>
    <row r="590" spans="1:66" s="13" customFormat="1">
      <c r="B590" s="157"/>
      <c r="D590" s="152" t="s">
        <v>145</v>
      </c>
      <c r="E590" s="158" t="s">
        <v>3</v>
      </c>
      <c r="F590" s="159" t="s">
        <v>660</v>
      </c>
      <c r="H590" s="158" t="s">
        <v>3</v>
      </c>
      <c r="I590" s="160"/>
      <c r="M590" s="157"/>
      <c r="N590" s="161"/>
      <c r="O590" s="162"/>
      <c r="P590" s="162"/>
      <c r="Q590" s="162"/>
      <c r="R590" s="162"/>
      <c r="S590" s="162"/>
      <c r="T590" s="162"/>
      <c r="U590" s="163"/>
      <c r="AU590" s="158" t="s">
        <v>145</v>
      </c>
      <c r="AV590" s="158" t="s">
        <v>82</v>
      </c>
      <c r="AW590" s="13" t="s">
        <v>80</v>
      </c>
      <c r="AX590" s="13" t="s">
        <v>34</v>
      </c>
      <c r="AY590" s="13" t="s">
        <v>72</v>
      </c>
      <c r="AZ590" s="158" t="s">
        <v>134</v>
      </c>
    </row>
    <row r="591" spans="1:66" s="14" customFormat="1">
      <c r="B591" s="164"/>
      <c r="D591" s="152" t="s">
        <v>145</v>
      </c>
      <c r="E591" s="165" t="s">
        <v>3</v>
      </c>
      <c r="F591" s="166" t="s">
        <v>676</v>
      </c>
      <c r="H591" s="167">
        <v>21.577999999999999</v>
      </c>
      <c r="I591" s="168"/>
      <c r="M591" s="164"/>
      <c r="N591" s="169"/>
      <c r="O591" s="170"/>
      <c r="P591" s="170"/>
      <c r="Q591" s="170"/>
      <c r="R591" s="170"/>
      <c r="S591" s="170"/>
      <c r="T591" s="170"/>
      <c r="U591" s="171"/>
      <c r="AU591" s="165" t="s">
        <v>145</v>
      </c>
      <c r="AV591" s="165" t="s">
        <v>82</v>
      </c>
      <c r="AW591" s="14" t="s">
        <v>82</v>
      </c>
      <c r="AX591" s="14" t="s">
        <v>34</v>
      </c>
      <c r="AY591" s="14" t="s">
        <v>72</v>
      </c>
      <c r="AZ591" s="165" t="s">
        <v>134</v>
      </c>
    </row>
    <row r="592" spans="1:66" s="15" customFormat="1">
      <c r="B592" s="172"/>
      <c r="D592" s="152" t="s">
        <v>145</v>
      </c>
      <c r="E592" s="173" t="s">
        <v>3</v>
      </c>
      <c r="F592" s="174" t="s">
        <v>155</v>
      </c>
      <c r="H592" s="175">
        <v>34.863999999999997</v>
      </c>
      <c r="I592" s="176"/>
      <c r="M592" s="172"/>
      <c r="N592" s="177"/>
      <c r="O592" s="178"/>
      <c r="P592" s="178"/>
      <c r="Q592" s="178"/>
      <c r="R592" s="178"/>
      <c r="S592" s="178"/>
      <c r="T592" s="178"/>
      <c r="U592" s="179"/>
      <c r="AU592" s="173" t="s">
        <v>145</v>
      </c>
      <c r="AV592" s="173" t="s">
        <v>82</v>
      </c>
      <c r="AW592" s="15" t="s">
        <v>141</v>
      </c>
      <c r="AX592" s="15" t="s">
        <v>34</v>
      </c>
      <c r="AY592" s="15" t="s">
        <v>80</v>
      </c>
      <c r="AZ592" s="173" t="s">
        <v>134</v>
      </c>
    </row>
    <row r="593" spans="1:66" s="2" customFormat="1" ht="14.45" customHeight="1">
      <c r="A593" s="33"/>
      <c r="B593" s="138"/>
      <c r="C593" s="139" t="s">
        <v>682</v>
      </c>
      <c r="D593" s="139" t="s">
        <v>136</v>
      </c>
      <c r="E593" s="140" t="s">
        <v>683</v>
      </c>
      <c r="F593" s="141" t="s">
        <v>684</v>
      </c>
      <c r="G593" s="142" t="s">
        <v>469</v>
      </c>
      <c r="H593" s="143">
        <v>0.247</v>
      </c>
      <c r="I593" s="144"/>
      <c r="J593" s="145">
        <f>ROUND(I593*H593,2)</f>
        <v>0</v>
      </c>
      <c r="K593" s="141" t="s">
        <v>140</v>
      </c>
      <c r="L593" s="282" t="s">
        <v>1408</v>
      </c>
      <c r="M593" s="34"/>
      <c r="N593" s="146" t="s">
        <v>3</v>
      </c>
      <c r="O593" s="147" t="s">
        <v>43</v>
      </c>
      <c r="P593" s="54"/>
      <c r="Q593" s="148">
        <f>P593*H593</f>
        <v>0</v>
      </c>
      <c r="R593" s="148">
        <v>1.03955</v>
      </c>
      <c r="S593" s="148">
        <f>R593*H593</f>
        <v>0.25676884999999999</v>
      </c>
      <c r="T593" s="148">
        <v>0</v>
      </c>
      <c r="U593" s="149">
        <f>T593*H593</f>
        <v>0</v>
      </c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S593" s="150" t="s">
        <v>141</v>
      </c>
      <c r="AU593" s="150" t="s">
        <v>136</v>
      </c>
      <c r="AV593" s="150" t="s">
        <v>82</v>
      </c>
      <c r="AZ593" s="18" t="s">
        <v>134</v>
      </c>
      <c r="BF593" s="151">
        <f>IF(O593="základní",J593,0)</f>
        <v>0</v>
      </c>
      <c r="BG593" s="151">
        <f>IF(O593="snížená",J593,0)</f>
        <v>0</v>
      </c>
      <c r="BH593" s="151">
        <f>IF(O593="zákl. přenesená",J593,0)</f>
        <v>0</v>
      </c>
      <c r="BI593" s="151">
        <f>IF(O593="sníž. přenesená",J593,0)</f>
        <v>0</v>
      </c>
      <c r="BJ593" s="151">
        <f>IF(O593="nulová",J593,0)</f>
        <v>0</v>
      </c>
      <c r="BK593" s="18" t="s">
        <v>80</v>
      </c>
      <c r="BL593" s="151">
        <f>ROUND(I593*H593,2)</f>
        <v>0</v>
      </c>
      <c r="BM593" s="18" t="s">
        <v>141</v>
      </c>
      <c r="BN593" s="150" t="s">
        <v>685</v>
      </c>
    </row>
    <row r="594" spans="1:66" s="2" customFormat="1" ht="29.25">
      <c r="A594" s="33"/>
      <c r="B594" s="34"/>
      <c r="C594" s="33"/>
      <c r="D594" s="152" t="s">
        <v>143</v>
      </c>
      <c r="E594" s="33"/>
      <c r="F594" s="153" t="s">
        <v>686</v>
      </c>
      <c r="G594" s="33"/>
      <c r="H594" s="33"/>
      <c r="I594" s="154"/>
      <c r="J594" s="33"/>
      <c r="K594" s="33"/>
      <c r="M594" s="34"/>
      <c r="N594" s="155"/>
      <c r="O594" s="156"/>
      <c r="P594" s="54"/>
      <c r="Q594" s="54"/>
      <c r="R594" s="54"/>
      <c r="S594" s="54"/>
      <c r="T594" s="54"/>
      <c r="U594" s="55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U594" s="18" t="s">
        <v>143</v>
      </c>
      <c r="AV594" s="18" t="s">
        <v>82</v>
      </c>
    </row>
    <row r="595" spans="1:66" s="13" customFormat="1">
      <c r="B595" s="157"/>
      <c r="D595" s="152" t="s">
        <v>145</v>
      </c>
      <c r="E595" s="158" t="s">
        <v>3</v>
      </c>
      <c r="F595" s="159" t="s">
        <v>656</v>
      </c>
      <c r="H595" s="158" t="s">
        <v>3</v>
      </c>
      <c r="I595" s="160"/>
      <c r="M595" s="157"/>
      <c r="N595" s="161"/>
      <c r="O595" s="162"/>
      <c r="P595" s="162"/>
      <c r="Q595" s="162"/>
      <c r="R595" s="162"/>
      <c r="S595" s="162"/>
      <c r="T595" s="162"/>
      <c r="U595" s="163"/>
      <c r="AU595" s="158" t="s">
        <v>145</v>
      </c>
      <c r="AV595" s="158" t="s">
        <v>82</v>
      </c>
      <c r="AW595" s="13" t="s">
        <v>80</v>
      </c>
      <c r="AX595" s="13" t="s">
        <v>34</v>
      </c>
      <c r="AY595" s="13" t="s">
        <v>72</v>
      </c>
      <c r="AZ595" s="158" t="s">
        <v>134</v>
      </c>
    </row>
    <row r="596" spans="1:66" s="13" customFormat="1">
      <c r="B596" s="157"/>
      <c r="D596" s="152" t="s">
        <v>145</v>
      </c>
      <c r="E596" s="158" t="s">
        <v>3</v>
      </c>
      <c r="F596" s="159" t="s">
        <v>687</v>
      </c>
      <c r="H596" s="158" t="s">
        <v>3</v>
      </c>
      <c r="I596" s="160"/>
      <c r="M596" s="157"/>
      <c r="N596" s="161"/>
      <c r="O596" s="162"/>
      <c r="P596" s="162"/>
      <c r="Q596" s="162"/>
      <c r="R596" s="162"/>
      <c r="S596" s="162"/>
      <c r="T596" s="162"/>
      <c r="U596" s="163"/>
      <c r="AU596" s="158" t="s">
        <v>145</v>
      </c>
      <c r="AV596" s="158" t="s">
        <v>82</v>
      </c>
      <c r="AW596" s="13" t="s">
        <v>80</v>
      </c>
      <c r="AX596" s="13" t="s">
        <v>34</v>
      </c>
      <c r="AY596" s="13" t="s">
        <v>72</v>
      </c>
      <c r="AZ596" s="158" t="s">
        <v>134</v>
      </c>
    </row>
    <row r="597" spans="1:66" s="13" customFormat="1">
      <c r="B597" s="157"/>
      <c r="D597" s="152" t="s">
        <v>145</v>
      </c>
      <c r="E597" s="158" t="s">
        <v>3</v>
      </c>
      <c r="F597" s="159" t="s">
        <v>658</v>
      </c>
      <c r="H597" s="158" t="s">
        <v>3</v>
      </c>
      <c r="I597" s="160"/>
      <c r="M597" s="157"/>
      <c r="N597" s="161"/>
      <c r="O597" s="162"/>
      <c r="P597" s="162"/>
      <c r="Q597" s="162"/>
      <c r="R597" s="162"/>
      <c r="S597" s="162"/>
      <c r="T597" s="162"/>
      <c r="U597" s="163"/>
      <c r="AU597" s="158" t="s">
        <v>145</v>
      </c>
      <c r="AV597" s="158" t="s">
        <v>82</v>
      </c>
      <c r="AW597" s="13" t="s">
        <v>80</v>
      </c>
      <c r="AX597" s="13" t="s">
        <v>34</v>
      </c>
      <c r="AY597" s="13" t="s">
        <v>72</v>
      </c>
      <c r="AZ597" s="158" t="s">
        <v>134</v>
      </c>
    </row>
    <row r="598" spans="1:66" s="14" customFormat="1">
      <c r="B598" s="164"/>
      <c r="D598" s="152" t="s">
        <v>145</v>
      </c>
      <c r="E598" s="165" t="s">
        <v>3</v>
      </c>
      <c r="F598" s="166" t="s">
        <v>688</v>
      </c>
      <c r="H598" s="167">
        <v>9.4E-2</v>
      </c>
      <c r="I598" s="168"/>
      <c r="M598" s="164"/>
      <c r="N598" s="169"/>
      <c r="O598" s="170"/>
      <c r="P598" s="170"/>
      <c r="Q598" s="170"/>
      <c r="R598" s="170"/>
      <c r="S598" s="170"/>
      <c r="T598" s="170"/>
      <c r="U598" s="171"/>
      <c r="AU598" s="165" t="s">
        <v>145</v>
      </c>
      <c r="AV598" s="165" t="s">
        <v>82</v>
      </c>
      <c r="AW598" s="14" t="s">
        <v>82</v>
      </c>
      <c r="AX598" s="14" t="s">
        <v>34</v>
      </c>
      <c r="AY598" s="14" t="s">
        <v>72</v>
      </c>
      <c r="AZ598" s="165" t="s">
        <v>134</v>
      </c>
    </row>
    <row r="599" spans="1:66" s="13" customFormat="1">
      <c r="B599" s="157"/>
      <c r="D599" s="152" t="s">
        <v>145</v>
      </c>
      <c r="E599" s="158" t="s">
        <v>3</v>
      </c>
      <c r="F599" s="159" t="s">
        <v>660</v>
      </c>
      <c r="H599" s="158" t="s">
        <v>3</v>
      </c>
      <c r="I599" s="160"/>
      <c r="M599" s="157"/>
      <c r="N599" s="161"/>
      <c r="O599" s="162"/>
      <c r="P599" s="162"/>
      <c r="Q599" s="162"/>
      <c r="R599" s="162"/>
      <c r="S599" s="162"/>
      <c r="T599" s="162"/>
      <c r="U599" s="163"/>
      <c r="AU599" s="158" t="s">
        <v>145</v>
      </c>
      <c r="AV599" s="158" t="s">
        <v>82</v>
      </c>
      <c r="AW599" s="13" t="s">
        <v>80</v>
      </c>
      <c r="AX599" s="13" t="s">
        <v>34</v>
      </c>
      <c r="AY599" s="13" t="s">
        <v>72</v>
      </c>
      <c r="AZ599" s="158" t="s">
        <v>134</v>
      </c>
    </row>
    <row r="600" spans="1:66" s="14" customFormat="1">
      <c r="B600" s="164"/>
      <c r="D600" s="152" t="s">
        <v>145</v>
      </c>
      <c r="E600" s="165" t="s">
        <v>3</v>
      </c>
      <c r="F600" s="166" t="s">
        <v>689</v>
      </c>
      <c r="H600" s="167">
        <v>0.153</v>
      </c>
      <c r="I600" s="168"/>
      <c r="M600" s="164"/>
      <c r="N600" s="169"/>
      <c r="O600" s="170"/>
      <c r="P600" s="170"/>
      <c r="Q600" s="170"/>
      <c r="R600" s="170"/>
      <c r="S600" s="170"/>
      <c r="T600" s="170"/>
      <c r="U600" s="171"/>
      <c r="AU600" s="165" t="s">
        <v>145</v>
      </c>
      <c r="AV600" s="165" t="s">
        <v>82</v>
      </c>
      <c r="AW600" s="14" t="s">
        <v>82</v>
      </c>
      <c r="AX600" s="14" t="s">
        <v>34</v>
      </c>
      <c r="AY600" s="14" t="s">
        <v>72</v>
      </c>
      <c r="AZ600" s="165" t="s">
        <v>134</v>
      </c>
    </row>
    <row r="601" spans="1:66" s="15" customFormat="1">
      <c r="B601" s="172"/>
      <c r="D601" s="152" t="s">
        <v>145</v>
      </c>
      <c r="E601" s="173" t="s">
        <v>3</v>
      </c>
      <c r="F601" s="174" t="s">
        <v>155</v>
      </c>
      <c r="H601" s="175">
        <v>0.247</v>
      </c>
      <c r="I601" s="176"/>
      <c r="M601" s="172"/>
      <c r="N601" s="177"/>
      <c r="O601" s="178"/>
      <c r="P601" s="178"/>
      <c r="Q601" s="178"/>
      <c r="R601" s="178"/>
      <c r="S601" s="178"/>
      <c r="T601" s="178"/>
      <c r="U601" s="179"/>
      <c r="AU601" s="173" t="s">
        <v>145</v>
      </c>
      <c r="AV601" s="173" t="s">
        <v>82</v>
      </c>
      <c r="AW601" s="15" t="s">
        <v>141</v>
      </c>
      <c r="AX601" s="15" t="s">
        <v>34</v>
      </c>
      <c r="AY601" s="15" t="s">
        <v>80</v>
      </c>
      <c r="AZ601" s="173" t="s">
        <v>134</v>
      </c>
    </row>
    <row r="602" spans="1:66" s="12" customFormat="1" ht="22.9" customHeight="1">
      <c r="B602" s="125"/>
      <c r="D602" s="126" t="s">
        <v>71</v>
      </c>
      <c r="E602" s="136" t="s">
        <v>141</v>
      </c>
      <c r="F602" s="136" t="s">
        <v>690</v>
      </c>
      <c r="I602" s="128"/>
      <c r="J602" s="137">
        <f>BL602</f>
        <v>0</v>
      </c>
      <c r="L602" s="281"/>
      <c r="M602" s="125"/>
      <c r="N602" s="130"/>
      <c r="O602" s="131"/>
      <c r="P602" s="131"/>
      <c r="Q602" s="132">
        <f>SUM(Q603:Q636)</f>
        <v>0</v>
      </c>
      <c r="R602" s="131"/>
      <c r="S602" s="132">
        <f>SUM(S603:S636)</f>
        <v>69.778616</v>
      </c>
      <c r="T602" s="131"/>
      <c r="U602" s="133">
        <f>SUM(U603:U636)</f>
        <v>0</v>
      </c>
      <c r="AS602" s="126" t="s">
        <v>80</v>
      </c>
      <c r="AU602" s="134" t="s">
        <v>71</v>
      </c>
      <c r="AV602" s="134" t="s">
        <v>80</v>
      </c>
      <c r="AZ602" s="126" t="s">
        <v>134</v>
      </c>
      <c r="BL602" s="135">
        <f>SUM(BL603:BL636)</f>
        <v>0</v>
      </c>
    </row>
    <row r="603" spans="1:66" s="2" customFormat="1" ht="14.45" customHeight="1">
      <c r="A603" s="33"/>
      <c r="B603" s="138"/>
      <c r="C603" s="139" t="s">
        <v>691</v>
      </c>
      <c r="D603" s="139" t="s">
        <v>136</v>
      </c>
      <c r="E603" s="140" t="s">
        <v>692</v>
      </c>
      <c r="F603" s="141" t="s">
        <v>693</v>
      </c>
      <c r="G603" s="142" t="s">
        <v>139</v>
      </c>
      <c r="H603" s="143">
        <v>8.61</v>
      </c>
      <c r="I603" s="144"/>
      <c r="J603" s="145">
        <f>ROUND(I603*H603,2)</f>
        <v>0</v>
      </c>
      <c r="K603" s="141" t="s">
        <v>140</v>
      </c>
      <c r="L603" s="282" t="s">
        <v>1408</v>
      </c>
      <c r="M603" s="34"/>
      <c r="N603" s="146" t="s">
        <v>3</v>
      </c>
      <c r="O603" s="147" t="s">
        <v>43</v>
      </c>
      <c r="P603" s="54"/>
      <c r="Q603" s="148">
        <f>P603*H603</f>
        <v>0</v>
      </c>
      <c r="R603" s="148">
        <v>0.24532999999999999</v>
      </c>
      <c r="S603" s="148">
        <f>R603*H603</f>
        <v>2.1122912999999999</v>
      </c>
      <c r="T603" s="148">
        <v>0</v>
      </c>
      <c r="U603" s="149">
        <f>T603*H603</f>
        <v>0</v>
      </c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S603" s="150" t="s">
        <v>141</v>
      </c>
      <c r="AU603" s="150" t="s">
        <v>136</v>
      </c>
      <c r="AV603" s="150" t="s">
        <v>82</v>
      </c>
      <c r="AZ603" s="18" t="s">
        <v>134</v>
      </c>
      <c r="BF603" s="151">
        <f>IF(O603="základní",J603,0)</f>
        <v>0</v>
      </c>
      <c r="BG603" s="151">
        <f>IF(O603="snížená",J603,0)</f>
        <v>0</v>
      </c>
      <c r="BH603" s="151">
        <f>IF(O603="zákl. přenesená",J603,0)</f>
        <v>0</v>
      </c>
      <c r="BI603" s="151">
        <f>IF(O603="sníž. přenesená",J603,0)</f>
        <v>0</v>
      </c>
      <c r="BJ603" s="151">
        <f>IF(O603="nulová",J603,0)</f>
        <v>0</v>
      </c>
      <c r="BK603" s="18" t="s">
        <v>80</v>
      </c>
      <c r="BL603" s="151">
        <f>ROUND(I603*H603,2)</f>
        <v>0</v>
      </c>
      <c r="BM603" s="18" t="s">
        <v>141</v>
      </c>
      <c r="BN603" s="150" t="s">
        <v>694</v>
      </c>
    </row>
    <row r="604" spans="1:66" s="2" customFormat="1">
      <c r="A604" s="33"/>
      <c r="B604" s="34"/>
      <c r="C604" s="33"/>
      <c r="D604" s="152" t="s">
        <v>143</v>
      </c>
      <c r="E604" s="33"/>
      <c r="F604" s="153" t="s">
        <v>695</v>
      </c>
      <c r="G604" s="33"/>
      <c r="H604" s="33"/>
      <c r="I604" s="154"/>
      <c r="J604" s="33"/>
      <c r="K604" s="33"/>
      <c r="M604" s="34"/>
      <c r="N604" s="155"/>
      <c r="O604" s="156"/>
      <c r="P604" s="54"/>
      <c r="Q604" s="54"/>
      <c r="R604" s="54"/>
      <c r="S604" s="54"/>
      <c r="T604" s="54"/>
      <c r="U604" s="55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U604" s="18" t="s">
        <v>143</v>
      </c>
      <c r="AV604" s="18" t="s">
        <v>82</v>
      </c>
    </row>
    <row r="605" spans="1:66" s="13" customFormat="1">
      <c r="B605" s="157"/>
      <c r="D605" s="152" t="s">
        <v>145</v>
      </c>
      <c r="E605" s="158" t="s">
        <v>3</v>
      </c>
      <c r="F605" s="159" t="s">
        <v>656</v>
      </c>
      <c r="H605" s="158" t="s">
        <v>3</v>
      </c>
      <c r="I605" s="160"/>
      <c r="M605" s="157"/>
      <c r="N605" s="161"/>
      <c r="O605" s="162"/>
      <c r="P605" s="162"/>
      <c r="Q605" s="162"/>
      <c r="R605" s="162"/>
      <c r="S605" s="162"/>
      <c r="T605" s="162"/>
      <c r="U605" s="163"/>
      <c r="AU605" s="158" t="s">
        <v>145</v>
      </c>
      <c r="AV605" s="158" t="s">
        <v>82</v>
      </c>
      <c r="AW605" s="13" t="s">
        <v>80</v>
      </c>
      <c r="AX605" s="13" t="s">
        <v>34</v>
      </c>
      <c r="AY605" s="13" t="s">
        <v>72</v>
      </c>
      <c r="AZ605" s="158" t="s">
        <v>134</v>
      </c>
    </row>
    <row r="606" spans="1:66" s="13" customFormat="1">
      <c r="B606" s="157"/>
      <c r="D606" s="152" t="s">
        <v>145</v>
      </c>
      <c r="E606" s="158" t="s">
        <v>3</v>
      </c>
      <c r="F606" s="159" t="s">
        <v>696</v>
      </c>
      <c r="H606" s="158" t="s">
        <v>3</v>
      </c>
      <c r="I606" s="160"/>
      <c r="M606" s="157"/>
      <c r="N606" s="161"/>
      <c r="O606" s="162"/>
      <c r="P606" s="162"/>
      <c r="Q606" s="162"/>
      <c r="R606" s="162"/>
      <c r="S606" s="162"/>
      <c r="T606" s="162"/>
      <c r="U606" s="163"/>
      <c r="AU606" s="158" t="s">
        <v>145</v>
      </c>
      <c r="AV606" s="158" t="s">
        <v>82</v>
      </c>
      <c r="AW606" s="13" t="s">
        <v>80</v>
      </c>
      <c r="AX606" s="13" t="s">
        <v>34</v>
      </c>
      <c r="AY606" s="13" t="s">
        <v>72</v>
      </c>
      <c r="AZ606" s="158" t="s">
        <v>134</v>
      </c>
    </row>
    <row r="607" spans="1:66" s="13" customFormat="1">
      <c r="B607" s="157"/>
      <c r="D607" s="152" t="s">
        <v>145</v>
      </c>
      <c r="E607" s="158" t="s">
        <v>3</v>
      </c>
      <c r="F607" s="159" t="s">
        <v>658</v>
      </c>
      <c r="H607" s="158" t="s">
        <v>3</v>
      </c>
      <c r="I607" s="160"/>
      <c r="M607" s="157"/>
      <c r="N607" s="161"/>
      <c r="O607" s="162"/>
      <c r="P607" s="162"/>
      <c r="Q607" s="162"/>
      <c r="R607" s="162"/>
      <c r="S607" s="162"/>
      <c r="T607" s="162"/>
      <c r="U607" s="163"/>
      <c r="AU607" s="158" t="s">
        <v>145</v>
      </c>
      <c r="AV607" s="158" t="s">
        <v>82</v>
      </c>
      <c r="AW607" s="13" t="s">
        <v>80</v>
      </c>
      <c r="AX607" s="13" t="s">
        <v>34</v>
      </c>
      <c r="AY607" s="13" t="s">
        <v>72</v>
      </c>
      <c r="AZ607" s="158" t="s">
        <v>134</v>
      </c>
    </row>
    <row r="608" spans="1:66" s="14" customFormat="1">
      <c r="B608" s="164"/>
      <c r="D608" s="152" t="s">
        <v>145</v>
      </c>
      <c r="E608" s="165" t="s">
        <v>3</v>
      </c>
      <c r="F608" s="166" t="s">
        <v>697</v>
      </c>
      <c r="H608" s="167">
        <v>6.21</v>
      </c>
      <c r="I608" s="168"/>
      <c r="M608" s="164"/>
      <c r="N608" s="169"/>
      <c r="O608" s="170"/>
      <c r="P608" s="170"/>
      <c r="Q608" s="170"/>
      <c r="R608" s="170"/>
      <c r="S608" s="170"/>
      <c r="T608" s="170"/>
      <c r="U608" s="171"/>
      <c r="AU608" s="165" t="s">
        <v>145</v>
      </c>
      <c r="AV608" s="165" t="s">
        <v>82</v>
      </c>
      <c r="AW608" s="14" t="s">
        <v>82</v>
      </c>
      <c r="AX608" s="14" t="s">
        <v>34</v>
      </c>
      <c r="AY608" s="14" t="s">
        <v>72</v>
      </c>
      <c r="AZ608" s="165" t="s">
        <v>134</v>
      </c>
    </row>
    <row r="609" spans="1:66" s="13" customFormat="1">
      <c r="B609" s="157"/>
      <c r="D609" s="152" t="s">
        <v>145</v>
      </c>
      <c r="E609" s="158" t="s">
        <v>3</v>
      </c>
      <c r="F609" s="159" t="s">
        <v>660</v>
      </c>
      <c r="H609" s="158" t="s">
        <v>3</v>
      </c>
      <c r="I609" s="160"/>
      <c r="M609" s="157"/>
      <c r="N609" s="161"/>
      <c r="O609" s="162"/>
      <c r="P609" s="162"/>
      <c r="Q609" s="162"/>
      <c r="R609" s="162"/>
      <c r="S609" s="162"/>
      <c r="T609" s="162"/>
      <c r="U609" s="163"/>
      <c r="AU609" s="158" t="s">
        <v>145</v>
      </c>
      <c r="AV609" s="158" t="s">
        <v>82</v>
      </c>
      <c r="AW609" s="13" t="s">
        <v>80</v>
      </c>
      <c r="AX609" s="13" t="s">
        <v>34</v>
      </c>
      <c r="AY609" s="13" t="s">
        <v>72</v>
      </c>
      <c r="AZ609" s="158" t="s">
        <v>134</v>
      </c>
    </row>
    <row r="610" spans="1:66" s="14" customFormat="1">
      <c r="B610" s="164"/>
      <c r="D610" s="152" t="s">
        <v>145</v>
      </c>
      <c r="E610" s="165" t="s">
        <v>3</v>
      </c>
      <c r="F610" s="166" t="s">
        <v>698</v>
      </c>
      <c r="H610" s="167">
        <v>2.4</v>
      </c>
      <c r="I610" s="168"/>
      <c r="M610" s="164"/>
      <c r="N610" s="169"/>
      <c r="O610" s="170"/>
      <c r="P610" s="170"/>
      <c r="Q610" s="170"/>
      <c r="R610" s="170"/>
      <c r="S610" s="170"/>
      <c r="T610" s="170"/>
      <c r="U610" s="171"/>
      <c r="AU610" s="165" t="s">
        <v>145</v>
      </c>
      <c r="AV610" s="165" t="s">
        <v>82</v>
      </c>
      <c r="AW610" s="14" t="s">
        <v>82</v>
      </c>
      <c r="AX610" s="14" t="s">
        <v>34</v>
      </c>
      <c r="AY610" s="14" t="s">
        <v>72</v>
      </c>
      <c r="AZ610" s="165" t="s">
        <v>134</v>
      </c>
    </row>
    <row r="611" spans="1:66" s="15" customFormat="1">
      <c r="B611" s="172"/>
      <c r="D611" s="152" t="s">
        <v>145</v>
      </c>
      <c r="E611" s="173" t="s">
        <v>3</v>
      </c>
      <c r="F611" s="174" t="s">
        <v>155</v>
      </c>
      <c r="H611" s="175">
        <v>8.61</v>
      </c>
      <c r="I611" s="176"/>
      <c r="M611" s="172"/>
      <c r="N611" s="177"/>
      <c r="O611" s="178"/>
      <c r="P611" s="178"/>
      <c r="Q611" s="178"/>
      <c r="R611" s="178"/>
      <c r="S611" s="178"/>
      <c r="T611" s="178"/>
      <c r="U611" s="179"/>
      <c r="AU611" s="173" t="s">
        <v>145</v>
      </c>
      <c r="AV611" s="173" t="s">
        <v>82</v>
      </c>
      <c r="AW611" s="15" t="s">
        <v>141</v>
      </c>
      <c r="AX611" s="15" t="s">
        <v>34</v>
      </c>
      <c r="AY611" s="15" t="s">
        <v>80</v>
      </c>
      <c r="AZ611" s="173" t="s">
        <v>134</v>
      </c>
    </row>
    <row r="612" spans="1:66" s="2" customFormat="1" ht="14.45" customHeight="1">
      <c r="A612" s="33"/>
      <c r="B612" s="138"/>
      <c r="C612" s="139" t="s">
        <v>699</v>
      </c>
      <c r="D612" s="139" t="s">
        <v>136</v>
      </c>
      <c r="E612" s="140" t="s">
        <v>700</v>
      </c>
      <c r="F612" s="141" t="s">
        <v>701</v>
      </c>
      <c r="G612" s="142" t="s">
        <v>139</v>
      </c>
      <c r="H612" s="143">
        <v>8.5</v>
      </c>
      <c r="I612" s="144"/>
      <c r="J612" s="145">
        <f>ROUND(I612*H612,2)</f>
        <v>0</v>
      </c>
      <c r="K612" s="141" t="s">
        <v>140</v>
      </c>
      <c r="L612" s="282" t="s">
        <v>1408</v>
      </c>
      <c r="M612" s="34"/>
      <c r="N612" s="146" t="s">
        <v>3</v>
      </c>
      <c r="O612" s="147" t="s">
        <v>43</v>
      </c>
      <c r="P612" s="54"/>
      <c r="Q612" s="148">
        <f>P612*H612</f>
        <v>0</v>
      </c>
      <c r="R612" s="148">
        <v>0.49562</v>
      </c>
      <c r="S612" s="148">
        <f>R612*H612</f>
        <v>4.2127699999999999</v>
      </c>
      <c r="T612" s="148">
        <v>0</v>
      </c>
      <c r="U612" s="149">
        <f>T612*H612</f>
        <v>0</v>
      </c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S612" s="150" t="s">
        <v>141</v>
      </c>
      <c r="AU612" s="150" t="s">
        <v>136</v>
      </c>
      <c r="AV612" s="150" t="s">
        <v>82</v>
      </c>
      <c r="AZ612" s="18" t="s">
        <v>134</v>
      </c>
      <c r="BF612" s="151">
        <f>IF(O612="základní",J612,0)</f>
        <v>0</v>
      </c>
      <c r="BG612" s="151">
        <f>IF(O612="snížená",J612,0)</f>
        <v>0</v>
      </c>
      <c r="BH612" s="151">
        <f>IF(O612="zákl. přenesená",J612,0)</f>
        <v>0</v>
      </c>
      <c r="BI612" s="151">
        <f>IF(O612="sníž. přenesená",J612,0)</f>
        <v>0</v>
      </c>
      <c r="BJ612" s="151">
        <f>IF(O612="nulová",J612,0)</f>
        <v>0</v>
      </c>
      <c r="BK612" s="18" t="s">
        <v>80</v>
      </c>
      <c r="BL612" s="151">
        <f>ROUND(I612*H612,2)</f>
        <v>0</v>
      </c>
      <c r="BM612" s="18" t="s">
        <v>141</v>
      </c>
      <c r="BN612" s="150" t="s">
        <v>702</v>
      </c>
    </row>
    <row r="613" spans="1:66" s="2" customFormat="1">
      <c r="A613" s="33"/>
      <c r="B613" s="34"/>
      <c r="C613" s="33"/>
      <c r="D613" s="152" t="s">
        <v>143</v>
      </c>
      <c r="E613" s="33"/>
      <c r="F613" s="153" t="s">
        <v>703</v>
      </c>
      <c r="G613" s="33"/>
      <c r="H613" s="33"/>
      <c r="I613" s="154"/>
      <c r="J613" s="33"/>
      <c r="K613" s="33"/>
      <c r="M613" s="34"/>
      <c r="N613" s="155"/>
      <c r="O613" s="156"/>
      <c r="P613" s="54"/>
      <c r="Q613" s="54"/>
      <c r="R613" s="54"/>
      <c r="S613" s="54"/>
      <c r="T613" s="54"/>
      <c r="U613" s="55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U613" s="18" t="s">
        <v>143</v>
      </c>
      <c r="AV613" s="18" t="s">
        <v>82</v>
      </c>
    </row>
    <row r="614" spans="1:66" s="13" customFormat="1">
      <c r="B614" s="157"/>
      <c r="D614" s="152" t="s">
        <v>145</v>
      </c>
      <c r="E614" s="158" t="s">
        <v>3</v>
      </c>
      <c r="F614" s="159" t="s">
        <v>656</v>
      </c>
      <c r="H614" s="158" t="s">
        <v>3</v>
      </c>
      <c r="I614" s="160"/>
      <c r="M614" s="157"/>
      <c r="N614" s="161"/>
      <c r="O614" s="162"/>
      <c r="P614" s="162"/>
      <c r="Q614" s="162"/>
      <c r="R614" s="162"/>
      <c r="S614" s="162"/>
      <c r="T614" s="162"/>
      <c r="U614" s="163"/>
      <c r="AU614" s="158" t="s">
        <v>145</v>
      </c>
      <c r="AV614" s="158" t="s">
        <v>82</v>
      </c>
      <c r="AW614" s="13" t="s">
        <v>80</v>
      </c>
      <c r="AX614" s="13" t="s">
        <v>34</v>
      </c>
      <c r="AY614" s="13" t="s">
        <v>72</v>
      </c>
      <c r="AZ614" s="158" t="s">
        <v>134</v>
      </c>
    </row>
    <row r="615" spans="1:66" s="13" customFormat="1">
      <c r="B615" s="157"/>
      <c r="D615" s="152" t="s">
        <v>145</v>
      </c>
      <c r="E615" s="158" t="s">
        <v>3</v>
      </c>
      <c r="F615" s="159" t="s">
        <v>704</v>
      </c>
      <c r="H615" s="158" t="s">
        <v>3</v>
      </c>
      <c r="I615" s="160"/>
      <c r="M615" s="157"/>
      <c r="N615" s="161"/>
      <c r="O615" s="162"/>
      <c r="P615" s="162"/>
      <c r="Q615" s="162"/>
      <c r="R615" s="162"/>
      <c r="S615" s="162"/>
      <c r="T615" s="162"/>
      <c r="U615" s="163"/>
      <c r="AU615" s="158" t="s">
        <v>145</v>
      </c>
      <c r="AV615" s="158" t="s">
        <v>82</v>
      </c>
      <c r="AW615" s="13" t="s">
        <v>80</v>
      </c>
      <c r="AX615" s="13" t="s">
        <v>34</v>
      </c>
      <c r="AY615" s="13" t="s">
        <v>72</v>
      </c>
      <c r="AZ615" s="158" t="s">
        <v>134</v>
      </c>
    </row>
    <row r="616" spans="1:66" s="14" customFormat="1">
      <c r="B616" s="164"/>
      <c r="D616" s="152" t="s">
        <v>145</v>
      </c>
      <c r="E616" s="165" t="s">
        <v>3</v>
      </c>
      <c r="F616" s="166" t="s">
        <v>705</v>
      </c>
      <c r="H616" s="167">
        <v>8.5</v>
      </c>
      <c r="I616" s="168"/>
      <c r="M616" s="164"/>
      <c r="N616" s="169"/>
      <c r="O616" s="170"/>
      <c r="P616" s="170"/>
      <c r="Q616" s="170"/>
      <c r="R616" s="170"/>
      <c r="S616" s="170"/>
      <c r="T616" s="170"/>
      <c r="U616" s="171"/>
      <c r="AU616" s="165" t="s">
        <v>145</v>
      </c>
      <c r="AV616" s="165" t="s">
        <v>82</v>
      </c>
      <c r="AW616" s="14" t="s">
        <v>82</v>
      </c>
      <c r="AX616" s="14" t="s">
        <v>34</v>
      </c>
      <c r="AY616" s="14" t="s">
        <v>80</v>
      </c>
      <c r="AZ616" s="165" t="s">
        <v>134</v>
      </c>
    </row>
    <row r="617" spans="1:66" s="2" customFormat="1" ht="14.45" customHeight="1">
      <c r="A617" s="33"/>
      <c r="B617" s="138"/>
      <c r="C617" s="139" t="s">
        <v>706</v>
      </c>
      <c r="D617" s="139" t="s">
        <v>136</v>
      </c>
      <c r="E617" s="140" t="s">
        <v>707</v>
      </c>
      <c r="F617" s="141" t="s">
        <v>708</v>
      </c>
      <c r="G617" s="142" t="s">
        <v>268</v>
      </c>
      <c r="H617" s="143">
        <v>27</v>
      </c>
      <c r="I617" s="144"/>
      <c r="J617" s="145">
        <f>ROUND(I617*H617,2)</f>
        <v>0</v>
      </c>
      <c r="K617" s="141" t="s">
        <v>140</v>
      </c>
      <c r="L617" s="282" t="s">
        <v>1408</v>
      </c>
      <c r="M617" s="34"/>
      <c r="N617" s="146" t="s">
        <v>3</v>
      </c>
      <c r="O617" s="147" t="s">
        <v>43</v>
      </c>
      <c r="P617" s="54"/>
      <c r="Q617" s="148">
        <f>P617*H617</f>
        <v>0</v>
      </c>
      <c r="R617" s="148">
        <v>1.89</v>
      </c>
      <c r="S617" s="148">
        <f>R617*H617</f>
        <v>51.029999999999994</v>
      </c>
      <c r="T617" s="148">
        <v>0</v>
      </c>
      <c r="U617" s="149">
        <f>T617*H617</f>
        <v>0</v>
      </c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S617" s="150" t="s">
        <v>141</v>
      </c>
      <c r="AU617" s="150" t="s">
        <v>136</v>
      </c>
      <c r="AV617" s="150" t="s">
        <v>82</v>
      </c>
      <c r="AZ617" s="18" t="s">
        <v>134</v>
      </c>
      <c r="BF617" s="151">
        <f>IF(O617="základní",J617,0)</f>
        <v>0</v>
      </c>
      <c r="BG617" s="151">
        <f>IF(O617="snížená",J617,0)</f>
        <v>0</v>
      </c>
      <c r="BH617" s="151">
        <f>IF(O617="zákl. přenesená",J617,0)</f>
        <v>0</v>
      </c>
      <c r="BI617" s="151">
        <f>IF(O617="sníž. přenesená",J617,0)</f>
        <v>0</v>
      </c>
      <c r="BJ617" s="151">
        <f>IF(O617="nulová",J617,0)</f>
        <v>0</v>
      </c>
      <c r="BK617" s="18" t="s">
        <v>80</v>
      </c>
      <c r="BL617" s="151">
        <f>ROUND(I617*H617,2)</f>
        <v>0</v>
      </c>
      <c r="BM617" s="18" t="s">
        <v>141</v>
      </c>
      <c r="BN617" s="150" t="s">
        <v>709</v>
      </c>
    </row>
    <row r="618" spans="1:66" s="2" customFormat="1">
      <c r="A618" s="33"/>
      <c r="B618" s="34"/>
      <c r="C618" s="33"/>
      <c r="D618" s="152" t="s">
        <v>143</v>
      </c>
      <c r="E618" s="33"/>
      <c r="F618" s="153" t="s">
        <v>710</v>
      </c>
      <c r="G618" s="33"/>
      <c r="H618" s="33"/>
      <c r="I618" s="154"/>
      <c r="J618" s="33"/>
      <c r="K618" s="33"/>
      <c r="M618" s="34"/>
      <c r="N618" s="155"/>
      <c r="O618" s="156"/>
      <c r="P618" s="54"/>
      <c r="Q618" s="54"/>
      <c r="R618" s="54"/>
      <c r="S618" s="54"/>
      <c r="T618" s="54"/>
      <c r="U618" s="55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F618" s="33"/>
      <c r="AU618" s="18" t="s">
        <v>143</v>
      </c>
      <c r="AV618" s="18" t="s">
        <v>82</v>
      </c>
    </row>
    <row r="619" spans="1:66" s="13" customFormat="1">
      <c r="B619" s="157"/>
      <c r="D619" s="152" t="s">
        <v>145</v>
      </c>
      <c r="E619" s="158" t="s">
        <v>3</v>
      </c>
      <c r="F619" s="159" t="s">
        <v>146</v>
      </c>
      <c r="H619" s="158" t="s">
        <v>3</v>
      </c>
      <c r="I619" s="160"/>
      <c r="M619" s="157"/>
      <c r="N619" s="161"/>
      <c r="O619" s="162"/>
      <c r="P619" s="162"/>
      <c r="Q619" s="162"/>
      <c r="R619" s="162"/>
      <c r="S619" s="162"/>
      <c r="T619" s="162"/>
      <c r="U619" s="163"/>
      <c r="AU619" s="158" t="s">
        <v>145</v>
      </c>
      <c r="AV619" s="158" t="s">
        <v>82</v>
      </c>
      <c r="AW619" s="13" t="s">
        <v>80</v>
      </c>
      <c r="AX619" s="13" t="s">
        <v>34</v>
      </c>
      <c r="AY619" s="13" t="s">
        <v>72</v>
      </c>
      <c r="AZ619" s="158" t="s">
        <v>134</v>
      </c>
    </row>
    <row r="620" spans="1:66" s="13" customFormat="1">
      <c r="B620" s="157"/>
      <c r="D620" s="152" t="s">
        <v>145</v>
      </c>
      <c r="E620" s="158" t="s">
        <v>3</v>
      </c>
      <c r="F620" s="159" t="s">
        <v>711</v>
      </c>
      <c r="H620" s="158" t="s">
        <v>3</v>
      </c>
      <c r="I620" s="160"/>
      <c r="M620" s="157"/>
      <c r="N620" s="161"/>
      <c r="O620" s="162"/>
      <c r="P620" s="162"/>
      <c r="Q620" s="162"/>
      <c r="R620" s="162"/>
      <c r="S620" s="162"/>
      <c r="T620" s="162"/>
      <c r="U620" s="163"/>
      <c r="AU620" s="158" t="s">
        <v>145</v>
      </c>
      <c r="AV620" s="158" t="s">
        <v>82</v>
      </c>
      <c r="AW620" s="13" t="s">
        <v>80</v>
      </c>
      <c r="AX620" s="13" t="s">
        <v>34</v>
      </c>
      <c r="AY620" s="13" t="s">
        <v>72</v>
      </c>
      <c r="AZ620" s="158" t="s">
        <v>134</v>
      </c>
    </row>
    <row r="621" spans="1:66" s="14" customFormat="1">
      <c r="B621" s="164"/>
      <c r="D621" s="152" t="s">
        <v>145</v>
      </c>
      <c r="E621" s="165" t="s">
        <v>3</v>
      </c>
      <c r="F621" s="166" t="s">
        <v>712</v>
      </c>
      <c r="H621" s="167">
        <v>27</v>
      </c>
      <c r="I621" s="168"/>
      <c r="M621" s="164"/>
      <c r="N621" s="169"/>
      <c r="O621" s="170"/>
      <c r="P621" s="170"/>
      <c r="Q621" s="170"/>
      <c r="R621" s="170"/>
      <c r="S621" s="170"/>
      <c r="T621" s="170"/>
      <c r="U621" s="171"/>
      <c r="AU621" s="165" t="s">
        <v>145</v>
      </c>
      <c r="AV621" s="165" t="s">
        <v>82</v>
      </c>
      <c r="AW621" s="14" t="s">
        <v>82</v>
      </c>
      <c r="AX621" s="14" t="s">
        <v>34</v>
      </c>
      <c r="AY621" s="14" t="s">
        <v>80</v>
      </c>
      <c r="AZ621" s="165" t="s">
        <v>134</v>
      </c>
    </row>
    <row r="622" spans="1:66" s="2" customFormat="1" ht="14.45" customHeight="1">
      <c r="A622" s="33"/>
      <c r="B622" s="138"/>
      <c r="C622" s="139" t="s">
        <v>713</v>
      </c>
      <c r="D622" s="139" t="s">
        <v>136</v>
      </c>
      <c r="E622" s="140" t="s">
        <v>714</v>
      </c>
      <c r="F622" s="141" t="s">
        <v>715</v>
      </c>
      <c r="G622" s="142" t="s">
        <v>268</v>
      </c>
      <c r="H622" s="143">
        <v>2.5</v>
      </c>
      <c r="I622" s="144"/>
      <c r="J622" s="145">
        <f>ROUND(I622*H622,2)</f>
        <v>0</v>
      </c>
      <c r="K622" s="141" t="s">
        <v>140</v>
      </c>
      <c r="L622" s="282" t="s">
        <v>1408</v>
      </c>
      <c r="M622" s="34"/>
      <c r="N622" s="146" t="s">
        <v>3</v>
      </c>
      <c r="O622" s="147" t="s">
        <v>43</v>
      </c>
      <c r="P622" s="54"/>
      <c r="Q622" s="148">
        <f>P622*H622</f>
        <v>0</v>
      </c>
      <c r="R622" s="148">
        <v>2.13408</v>
      </c>
      <c r="S622" s="148">
        <f>R622*H622</f>
        <v>5.3352000000000004</v>
      </c>
      <c r="T622" s="148">
        <v>0</v>
      </c>
      <c r="U622" s="149">
        <f>T622*H622</f>
        <v>0</v>
      </c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S622" s="150" t="s">
        <v>141</v>
      </c>
      <c r="AU622" s="150" t="s">
        <v>136</v>
      </c>
      <c r="AV622" s="150" t="s">
        <v>82</v>
      </c>
      <c r="AZ622" s="18" t="s">
        <v>134</v>
      </c>
      <c r="BF622" s="151">
        <f>IF(O622="základní",J622,0)</f>
        <v>0</v>
      </c>
      <c r="BG622" s="151">
        <f>IF(O622="snížená",J622,0)</f>
        <v>0</v>
      </c>
      <c r="BH622" s="151">
        <f>IF(O622="zákl. přenesená",J622,0)</f>
        <v>0</v>
      </c>
      <c r="BI622" s="151">
        <f>IF(O622="sníž. přenesená",J622,0)</f>
        <v>0</v>
      </c>
      <c r="BJ622" s="151">
        <f>IF(O622="nulová",J622,0)</f>
        <v>0</v>
      </c>
      <c r="BK622" s="18" t="s">
        <v>80</v>
      </c>
      <c r="BL622" s="151">
        <f>ROUND(I622*H622,2)</f>
        <v>0</v>
      </c>
      <c r="BM622" s="18" t="s">
        <v>141</v>
      </c>
      <c r="BN622" s="150" t="s">
        <v>716</v>
      </c>
    </row>
    <row r="623" spans="1:66" s="2" customFormat="1">
      <c r="A623" s="33"/>
      <c r="B623" s="34"/>
      <c r="C623" s="33"/>
      <c r="D623" s="152" t="s">
        <v>143</v>
      </c>
      <c r="E623" s="33"/>
      <c r="F623" s="153" t="s">
        <v>717</v>
      </c>
      <c r="G623" s="33"/>
      <c r="H623" s="33"/>
      <c r="I623" s="154"/>
      <c r="J623" s="33"/>
      <c r="K623" s="33"/>
      <c r="M623" s="34"/>
      <c r="N623" s="155"/>
      <c r="O623" s="156"/>
      <c r="P623" s="54"/>
      <c r="Q623" s="54"/>
      <c r="R623" s="54"/>
      <c r="S623" s="54"/>
      <c r="T623" s="54"/>
      <c r="U623" s="55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U623" s="18" t="s">
        <v>143</v>
      </c>
      <c r="AV623" s="18" t="s">
        <v>82</v>
      </c>
    </row>
    <row r="624" spans="1:66" s="13" customFormat="1">
      <c r="B624" s="157"/>
      <c r="D624" s="152" t="s">
        <v>145</v>
      </c>
      <c r="E624" s="158" t="s">
        <v>3</v>
      </c>
      <c r="F624" s="159" t="s">
        <v>656</v>
      </c>
      <c r="H624" s="158" t="s">
        <v>3</v>
      </c>
      <c r="I624" s="160"/>
      <c r="M624" s="157"/>
      <c r="N624" s="161"/>
      <c r="O624" s="162"/>
      <c r="P624" s="162"/>
      <c r="Q624" s="162"/>
      <c r="R624" s="162"/>
      <c r="S624" s="162"/>
      <c r="T624" s="162"/>
      <c r="U624" s="163"/>
      <c r="AU624" s="158" t="s">
        <v>145</v>
      </c>
      <c r="AV624" s="158" t="s">
        <v>82</v>
      </c>
      <c r="AW624" s="13" t="s">
        <v>80</v>
      </c>
      <c r="AX624" s="13" t="s">
        <v>34</v>
      </c>
      <c r="AY624" s="13" t="s">
        <v>72</v>
      </c>
      <c r="AZ624" s="158" t="s">
        <v>134</v>
      </c>
    </row>
    <row r="625" spans="1:66" s="13" customFormat="1">
      <c r="B625" s="157"/>
      <c r="D625" s="152" t="s">
        <v>145</v>
      </c>
      <c r="E625" s="158" t="s">
        <v>3</v>
      </c>
      <c r="F625" s="159" t="s">
        <v>696</v>
      </c>
      <c r="H625" s="158" t="s">
        <v>3</v>
      </c>
      <c r="I625" s="160"/>
      <c r="M625" s="157"/>
      <c r="N625" s="161"/>
      <c r="O625" s="162"/>
      <c r="P625" s="162"/>
      <c r="Q625" s="162"/>
      <c r="R625" s="162"/>
      <c r="S625" s="162"/>
      <c r="T625" s="162"/>
      <c r="U625" s="163"/>
      <c r="AU625" s="158" t="s">
        <v>145</v>
      </c>
      <c r="AV625" s="158" t="s">
        <v>82</v>
      </c>
      <c r="AW625" s="13" t="s">
        <v>80</v>
      </c>
      <c r="AX625" s="13" t="s">
        <v>34</v>
      </c>
      <c r="AY625" s="13" t="s">
        <v>72</v>
      </c>
      <c r="AZ625" s="158" t="s">
        <v>134</v>
      </c>
    </row>
    <row r="626" spans="1:66" s="13" customFormat="1">
      <c r="B626" s="157"/>
      <c r="D626" s="152" t="s">
        <v>145</v>
      </c>
      <c r="E626" s="158" t="s">
        <v>3</v>
      </c>
      <c r="F626" s="159" t="s">
        <v>660</v>
      </c>
      <c r="H626" s="158" t="s">
        <v>3</v>
      </c>
      <c r="I626" s="160"/>
      <c r="M626" s="157"/>
      <c r="N626" s="161"/>
      <c r="O626" s="162"/>
      <c r="P626" s="162"/>
      <c r="Q626" s="162"/>
      <c r="R626" s="162"/>
      <c r="S626" s="162"/>
      <c r="T626" s="162"/>
      <c r="U626" s="163"/>
      <c r="AU626" s="158" t="s">
        <v>145</v>
      </c>
      <c r="AV626" s="158" t="s">
        <v>82</v>
      </c>
      <c r="AW626" s="13" t="s">
        <v>80</v>
      </c>
      <c r="AX626" s="13" t="s">
        <v>34</v>
      </c>
      <c r="AY626" s="13" t="s">
        <v>72</v>
      </c>
      <c r="AZ626" s="158" t="s">
        <v>134</v>
      </c>
    </row>
    <row r="627" spans="1:66" s="14" customFormat="1">
      <c r="B627" s="164"/>
      <c r="D627" s="152" t="s">
        <v>145</v>
      </c>
      <c r="E627" s="165" t="s">
        <v>3</v>
      </c>
      <c r="F627" s="166" t="s">
        <v>718</v>
      </c>
      <c r="H627" s="167">
        <v>2.5</v>
      </c>
      <c r="I627" s="168"/>
      <c r="M627" s="164"/>
      <c r="N627" s="169"/>
      <c r="O627" s="170"/>
      <c r="P627" s="170"/>
      <c r="Q627" s="170"/>
      <c r="R627" s="170"/>
      <c r="S627" s="170"/>
      <c r="T627" s="170"/>
      <c r="U627" s="171"/>
      <c r="AU627" s="165" t="s">
        <v>145</v>
      </c>
      <c r="AV627" s="165" t="s">
        <v>82</v>
      </c>
      <c r="AW627" s="14" t="s">
        <v>82</v>
      </c>
      <c r="AX627" s="14" t="s">
        <v>34</v>
      </c>
      <c r="AY627" s="14" t="s">
        <v>80</v>
      </c>
      <c r="AZ627" s="165" t="s">
        <v>134</v>
      </c>
    </row>
    <row r="628" spans="1:66" s="2" customFormat="1" ht="14.45" customHeight="1">
      <c r="A628" s="33"/>
      <c r="B628" s="138"/>
      <c r="C628" s="139" t="s">
        <v>719</v>
      </c>
      <c r="D628" s="139" t="s">
        <v>136</v>
      </c>
      <c r="E628" s="140" t="s">
        <v>720</v>
      </c>
      <c r="F628" s="141" t="s">
        <v>721</v>
      </c>
      <c r="G628" s="142" t="s">
        <v>139</v>
      </c>
      <c r="H628" s="143">
        <v>8.61</v>
      </c>
      <c r="I628" s="144"/>
      <c r="J628" s="145">
        <f>ROUND(I628*H628,2)</f>
        <v>0</v>
      </c>
      <c r="K628" s="141" t="s">
        <v>140</v>
      </c>
      <c r="L628" s="282" t="s">
        <v>1408</v>
      </c>
      <c r="M628" s="34"/>
      <c r="N628" s="146" t="s">
        <v>3</v>
      </c>
      <c r="O628" s="147" t="s">
        <v>43</v>
      </c>
      <c r="P628" s="54"/>
      <c r="Q628" s="148">
        <f>P628*H628</f>
        <v>0</v>
      </c>
      <c r="R628" s="148">
        <v>0.82326999999999995</v>
      </c>
      <c r="S628" s="148">
        <f>R628*H628</f>
        <v>7.0883546999999991</v>
      </c>
      <c r="T628" s="148">
        <v>0</v>
      </c>
      <c r="U628" s="149">
        <f>T628*H628</f>
        <v>0</v>
      </c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3"/>
      <c r="AS628" s="150" t="s">
        <v>141</v>
      </c>
      <c r="AU628" s="150" t="s">
        <v>136</v>
      </c>
      <c r="AV628" s="150" t="s">
        <v>82</v>
      </c>
      <c r="AZ628" s="18" t="s">
        <v>134</v>
      </c>
      <c r="BF628" s="151">
        <f>IF(O628="základní",J628,0)</f>
        <v>0</v>
      </c>
      <c r="BG628" s="151">
        <f>IF(O628="snížená",J628,0)</f>
        <v>0</v>
      </c>
      <c r="BH628" s="151">
        <f>IF(O628="zákl. přenesená",J628,0)</f>
        <v>0</v>
      </c>
      <c r="BI628" s="151">
        <f>IF(O628="sníž. přenesená",J628,0)</f>
        <v>0</v>
      </c>
      <c r="BJ628" s="151">
        <f>IF(O628="nulová",J628,0)</f>
        <v>0</v>
      </c>
      <c r="BK628" s="18" t="s">
        <v>80</v>
      </c>
      <c r="BL628" s="151">
        <f>ROUND(I628*H628,2)</f>
        <v>0</v>
      </c>
      <c r="BM628" s="18" t="s">
        <v>141</v>
      </c>
      <c r="BN628" s="150" t="s">
        <v>722</v>
      </c>
    </row>
    <row r="629" spans="1:66" s="2" customFormat="1">
      <c r="A629" s="33"/>
      <c r="B629" s="34"/>
      <c r="C629" s="33"/>
      <c r="D629" s="152" t="s">
        <v>143</v>
      </c>
      <c r="E629" s="33"/>
      <c r="F629" s="153" t="s">
        <v>723</v>
      </c>
      <c r="G629" s="33"/>
      <c r="H629" s="33"/>
      <c r="I629" s="154"/>
      <c r="J629" s="33"/>
      <c r="K629" s="33"/>
      <c r="M629" s="34"/>
      <c r="N629" s="155"/>
      <c r="O629" s="156"/>
      <c r="P629" s="54"/>
      <c r="Q629" s="54"/>
      <c r="R629" s="54"/>
      <c r="S629" s="54"/>
      <c r="T629" s="54"/>
      <c r="U629" s="55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3"/>
      <c r="AU629" s="18" t="s">
        <v>143</v>
      </c>
      <c r="AV629" s="18" t="s">
        <v>82</v>
      </c>
    </row>
    <row r="630" spans="1:66" s="13" customFormat="1">
      <c r="B630" s="157"/>
      <c r="D630" s="152" t="s">
        <v>145</v>
      </c>
      <c r="E630" s="158" t="s">
        <v>3</v>
      </c>
      <c r="F630" s="159" t="s">
        <v>656</v>
      </c>
      <c r="H630" s="158" t="s">
        <v>3</v>
      </c>
      <c r="I630" s="160"/>
      <c r="M630" s="157"/>
      <c r="N630" s="161"/>
      <c r="O630" s="162"/>
      <c r="P630" s="162"/>
      <c r="Q630" s="162"/>
      <c r="R630" s="162"/>
      <c r="S630" s="162"/>
      <c r="T630" s="162"/>
      <c r="U630" s="163"/>
      <c r="AU630" s="158" t="s">
        <v>145</v>
      </c>
      <c r="AV630" s="158" t="s">
        <v>82</v>
      </c>
      <c r="AW630" s="13" t="s">
        <v>80</v>
      </c>
      <c r="AX630" s="13" t="s">
        <v>34</v>
      </c>
      <c r="AY630" s="13" t="s">
        <v>72</v>
      </c>
      <c r="AZ630" s="158" t="s">
        <v>134</v>
      </c>
    </row>
    <row r="631" spans="1:66" s="13" customFormat="1">
      <c r="B631" s="157"/>
      <c r="D631" s="152" t="s">
        <v>145</v>
      </c>
      <c r="E631" s="158" t="s">
        <v>3</v>
      </c>
      <c r="F631" s="159" t="s">
        <v>696</v>
      </c>
      <c r="H631" s="158" t="s">
        <v>3</v>
      </c>
      <c r="I631" s="160"/>
      <c r="M631" s="157"/>
      <c r="N631" s="161"/>
      <c r="O631" s="162"/>
      <c r="P631" s="162"/>
      <c r="Q631" s="162"/>
      <c r="R631" s="162"/>
      <c r="S631" s="162"/>
      <c r="T631" s="162"/>
      <c r="U631" s="163"/>
      <c r="AU631" s="158" t="s">
        <v>145</v>
      </c>
      <c r="AV631" s="158" t="s">
        <v>82</v>
      </c>
      <c r="AW631" s="13" t="s">
        <v>80</v>
      </c>
      <c r="AX631" s="13" t="s">
        <v>34</v>
      </c>
      <c r="AY631" s="13" t="s">
        <v>72</v>
      </c>
      <c r="AZ631" s="158" t="s">
        <v>134</v>
      </c>
    </row>
    <row r="632" spans="1:66" s="13" customFormat="1">
      <c r="B632" s="157"/>
      <c r="D632" s="152" t="s">
        <v>145</v>
      </c>
      <c r="E632" s="158" t="s">
        <v>3</v>
      </c>
      <c r="F632" s="159" t="s">
        <v>658</v>
      </c>
      <c r="H632" s="158" t="s">
        <v>3</v>
      </c>
      <c r="I632" s="160"/>
      <c r="M632" s="157"/>
      <c r="N632" s="161"/>
      <c r="O632" s="162"/>
      <c r="P632" s="162"/>
      <c r="Q632" s="162"/>
      <c r="R632" s="162"/>
      <c r="S632" s="162"/>
      <c r="T632" s="162"/>
      <c r="U632" s="163"/>
      <c r="AU632" s="158" t="s">
        <v>145</v>
      </c>
      <c r="AV632" s="158" t="s">
        <v>82</v>
      </c>
      <c r="AW632" s="13" t="s">
        <v>80</v>
      </c>
      <c r="AX632" s="13" t="s">
        <v>34</v>
      </c>
      <c r="AY632" s="13" t="s">
        <v>72</v>
      </c>
      <c r="AZ632" s="158" t="s">
        <v>134</v>
      </c>
    </row>
    <row r="633" spans="1:66" s="14" customFormat="1">
      <c r="B633" s="164"/>
      <c r="D633" s="152" t="s">
        <v>145</v>
      </c>
      <c r="E633" s="165" t="s">
        <v>3</v>
      </c>
      <c r="F633" s="166" t="s">
        <v>697</v>
      </c>
      <c r="H633" s="167">
        <v>6.21</v>
      </c>
      <c r="I633" s="168"/>
      <c r="M633" s="164"/>
      <c r="N633" s="169"/>
      <c r="O633" s="170"/>
      <c r="P633" s="170"/>
      <c r="Q633" s="170"/>
      <c r="R633" s="170"/>
      <c r="S633" s="170"/>
      <c r="T633" s="170"/>
      <c r="U633" s="171"/>
      <c r="AU633" s="165" t="s">
        <v>145</v>
      </c>
      <c r="AV633" s="165" t="s">
        <v>82</v>
      </c>
      <c r="AW633" s="14" t="s">
        <v>82</v>
      </c>
      <c r="AX633" s="14" t="s">
        <v>34</v>
      </c>
      <c r="AY633" s="14" t="s">
        <v>72</v>
      </c>
      <c r="AZ633" s="165" t="s">
        <v>134</v>
      </c>
    </row>
    <row r="634" spans="1:66" s="13" customFormat="1">
      <c r="B634" s="157"/>
      <c r="D634" s="152" t="s">
        <v>145</v>
      </c>
      <c r="E634" s="158" t="s">
        <v>3</v>
      </c>
      <c r="F634" s="159" t="s">
        <v>660</v>
      </c>
      <c r="H634" s="158" t="s">
        <v>3</v>
      </c>
      <c r="I634" s="160"/>
      <c r="M634" s="157"/>
      <c r="N634" s="161"/>
      <c r="O634" s="162"/>
      <c r="P634" s="162"/>
      <c r="Q634" s="162"/>
      <c r="R634" s="162"/>
      <c r="S634" s="162"/>
      <c r="T634" s="162"/>
      <c r="U634" s="163"/>
      <c r="AU634" s="158" t="s">
        <v>145</v>
      </c>
      <c r="AV634" s="158" t="s">
        <v>82</v>
      </c>
      <c r="AW634" s="13" t="s">
        <v>80</v>
      </c>
      <c r="AX634" s="13" t="s">
        <v>34</v>
      </c>
      <c r="AY634" s="13" t="s">
        <v>72</v>
      </c>
      <c r="AZ634" s="158" t="s">
        <v>134</v>
      </c>
    </row>
    <row r="635" spans="1:66" s="14" customFormat="1">
      <c r="B635" s="164"/>
      <c r="D635" s="152" t="s">
        <v>145</v>
      </c>
      <c r="E635" s="165" t="s">
        <v>3</v>
      </c>
      <c r="F635" s="166" t="s">
        <v>698</v>
      </c>
      <c r="H635" s="167">
        <v>2.4</v>
      </c>
      <c r="I635" s="168"/>
      <c r="M635" s="164"/>
      <c r="N635" s="169"/>
      <c r="O635" s="170"/>
      <c r="P635" s="170"/>
      <c r="Q635" s="170"/>
      <c r="R635" s="170"/>
      <c r="S635" s="170"/>
      <c r="T635" s="170"/>
      <c r="U635" s="171"/>
      <c r="AU635" s="165" t="s">
        <v>145</v>
      </c>
      <c r="AV635" s="165" t="s">
        <v>82</v>
      </c>
      <c r="AW635" s="14" t="s">
        <v>82</v>
      </c>
      <c r="AX635" s="14" t="s">
        <v>34</v>
      </c>
      <c r="AY635" s="14" t="s">
        <v>72</v>
      </c>
      <c r="AZ635" s="165" t="s">
        <v>134</v>
      </c>
    </row>
    <row r="636" spans="1:66" s="15" customFormat="1">
      <c r="B636" s="172"/>
      <c r="D636" s="152" t="s">
        <v>145</v>
      </c>
      <c r="E636" s="173" t="s">
        <v>3</v>
      </c>
      <c r="F636" s="174" t="s">
        <v>155</v>
      </c>
      <c r="H636" s="175">
        <v>8.61</v>
      </c>
      <c r="I636" s="176"/>
      <c r="M636" s="172"/>
      <c r="N636" s="177"/>
      <c r="O636" s="178"/>
      <c r="P636" s="178"/>
      <c r="Q636" s="178"/>
      <c r="R636" s="178"/>
      <c r="S636" s="178"/>
      <c r="T636" s="178"/>
      <c r="U636" s="179"/>
      <c r="AU636" s="173" t="s">
        <v>145</v>
      </c>
      <c r="AV636" s="173" t="s">
        <v>82</v>
      </c>
      <c r="AW636" s="15" t="s">
        <v>141</v>
      </c>
      <c r="AX636" s="15" t="s">
        <v>34</v>
      </c>
      <c r="AY636" s="15" t="s">
        <v>80</v>
      </c>
      <c r="AZ636" s="173" t="s">
        <v>134</v>
      </c>
    </row>
    <row r="637" spans="1:66" s="12" customFormat="1" ht="22.9" customHeight="1">
      <c r="B637" s="125"/>
      <c r="D637" s="126" t="s">
        <v>71</v>
      </c>
      <c r="E637" s="136" t="s">
        <v>177</v>
      </c>
      <c r="F637" s="136" t="s">
        <v>724</v>
      </c>
      <c r="I637" s="128"/>
      <c r="J637" s="137">
        <f>BL637</f>
        <v>0</v>
      </c>
      <c r="L637" s="281"/>
      <c r="M637" s="125"/>
      <c r="N637" s="130"/>
      <c r="O637" s="131"/>
      <c r="P637" s="131"/>
      <c r="Q637" s="132">
        <f>SUM(Q638:Q815)</f>
        <v>0</v>
      </c>
      <c r="R637" s="131"/>
      <c r="S637" s="132">
        <f>SUM(S638:S815)</f>
        <v>10259.17438</v>
      </c>
      <c r="T637" s="131"/>
      <c r="U637" s="133">
        <f>SUM(U638:U815)</f>
        <v>0</v>
      </c>
      <c r="AS637" s="126" t="s">
        <v>80</v>
      </c>
      <c r="AU637" s="134" t="s">
        <v>71</v>
      </c>
      <c r="AV637" s="134" t="s">
        <v>80</v>
      </c>
      <c r="AZ637" s="126" t="s">
        <v>134</v>
      </c>
      <c r="BL637" s="135">
        <f>SUM(BL638:BL815)</f>
        <v>0</v>
      </c>
    </row>
    <row r="638" spans="1:66" s="2" customFormat="1" ht="14.45" customHeight="1">
      <c r="A638" s="33"/>
      <c r="B638" s="138"/>
      <c r="C638" s="139" t="s">
        <v>725</v>
      </c>
      <c r="D638" s="139" t="s">
        <v>136</v>
      </c>
      <c r="E638" s="140" t="s">
        <v>726</v>
      </c>
      <c r="F638" s="141" t="s">
        <v>727</v>
      </c>
      <c r="G638" s="142" t="s">
        <v>139</v>
      </c>
      <c r="H638" s="143">
        <v>8512</v>
      </c>
      <c r="I638" s="144"/>
      <c r="J638" s="145">
        <f>ROUND(I638*H638,2)</f>
        <v>0</v>
      </c>
      <c r="K638" s="141" t="s">
        <v>140</v>
      </c>
      <c r="L638" s="282" t="s">
        <v>1408</v>
      </c>
      <c r="M638" s="34"/>
      <c r="N638" s="146" t="s">
        <v>3</v>
      </c>
      <c r="O638" s="147" t="s">
        <v>43</v>
      </c>
      <c r="P638" s="54"/>
      <c r="Q638" s="148">
        <f>P638*H638</f>
        <v>0</v>
      </c>
      <c r="R638" s="148">
        <v>0</v>
      </c>
      <c r="S638" s="148">
        <f>R638*H638</f>
        <v>0</v>
      </c>
      <c r="T638" s="148">
        <v>0</v>
      </c>
      <c r="U638" s="149">
        <f>T638*H638</f>
        <v>0</v>
      </c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F638" s="33"/>
      <c r="AS638" s="150" t="s">
        <v>141</v>
      </c>
      <c r="AU638" s="150" t="s">
        <v>136</v>
      </c>
      <c r="AV638" s="150" t="s">
        <v>82</v>
      </c>
      <c r="AZ638" s="18" t="s">
        <v>134</v>
      </c>
      <c r="BF638" s="151">
        <f>IF(O638="základní",J638,0)</f>
        <v>0</v>
      </c>
      <c r="BG638" s="151">
        <f>IF(O638="snížená",J638,0)</f>
        <v>0</v>
      </c>
      <c r="BH638" s="151">
        <f>IF(O638="zákl. přenesená",J638,0)</f>
        <v>0</v>
      </c>
      <c r="BI638" s="151">
        <f>IF(O638="sníž. přenesená",J638,0)</f>
        <v>0</v>
      </c>
      <c r="BJ638" s="151">
        <f>IF(O638="nulová",J638,0)</f>
        <v>0</v>
      </c>
      <c r="BK638" s="18" t="s">
        <v>80</v>
      </c>
      <c r="BL638" s="151">
        <f>ROUND(I638*H638,2)</f>
        <v>0</v>
      </c>
      <c r="BM638" s="18" t="s">
        <v>141</v>
      </c>
      <c r="BN638" s="150" t="s">
        <v>728</v>
      </c>
    </row>
    <row r="639" spans="1:66" s="2" customFormat="1" ht="19.5">
      <c r="A639" s="33"/>
      <c r="B639" s="34"/>
      <c r="C639" s="33"/>
      <c r="D639" s="152" t="s">
        <v>143</v>
      </c>
      <c r="E639" s="33"/>
      <c r="F639" s="153" t="s">
        <v>729</v>
      </c>
      <c r="G639" s="33"/>
      <c r="H639" s="33"/>
      <c r="I639" s="154"/>
      <c r="J639" s="33"/>
      <c r="K639" s="33"/>
      <c r="M639" s="34"/>
      <c r="N639" s="155"/>
      <c r="O639" s="156"/>
      <c r="P639" s="54"/>
      <c r="Q639" s="54"/>
      <c r="R639" s="54"/>
      <c r="S639" s="54"/>
      <c r="T639" s="54"/>
      <c r="U639" s="55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F639" s="33"/>
      <c r="AU639" s="18" t="s">
        <v>143</v>
      </c>
      <c r="AV639" s="18" t="s">
        <v>82</v>
      </c>
    </row>
    <row r="640" spans="1:66" s="13" customFormat="1">
      <c r="B640" s="157"/>
      <c r="D640" s="152" t="s">
        <v>145</v>
      </c>
      <c r="E640" s="158" t="s">
        <v>3</v>
      </c>
      <c r="F640" s="159" t="s">
        <v>146</v>
      </c>
      <c r="H640" s="158" t="s">
        <v>3</v>
      </c>
      <c r="I640" s="160"/>
      <c r="M640" s="157"/>
      <c r="N640" s="161"/>
      <c r="O640" s="162"/>
      <c r="P640" s="162"/>
      <c r="Q640" s="162"/>
      <c r="R640" s="162"/>
      <c r="S640" s="162"/>
      <c r="T640" s="162"/>
      <c r="U640" s="163"/>
      <c r="AU640" s="158" t="s">
        <v>145</v>
      </c>
      <c r="AV640" s="158" t="s">
        <v>82</v>
      </c>
      <c r="AW640" s="13" t="s">
        <v>80</v>
      </c>
      <c r="AX640" s="13" t="s">
        <v>34</v>
      </c>
      <c r="AY640" s="13" t="s">
        <v>72</v>
      </c>
      <c r="AZ640" s="158" t="s">
        <v>134</v>
      </c>
    </row>
    <row r="641" spans="2:52" s="13" customFormat="1">
      <c r="B641" s="157"/>
      <c r="D641" s="152" t="s">
        <v>145</v>
      </c>
      <c r="E641" s="158" t="s">
        <v>3</v>
      </c>
      <c r="F641" s="159" t="s">
        <v>730</v>
      </c>
      <c r="H641" s="158" t="s">
        <v>3</v>
      </c>
      <c r="I641" s="160"/>
      <c r="M641" s="157"/>
      <c r="N641" s="161"/>
      <c r="O641" s="162"/>
      <c r="P641" s="162"/>
      <c r="Q641" s="162"/>
      <c r="R641" s="162"/>
      <c r="S641" s="162"/>
      <c r="T641" s="162"/>
      <c r="U641" s="163"/>
      <c r="AU641" s="158" t="s">
        <v>145</v>
      </c>
      <c r="AV641" s="158" t="s">
        <v>82</v>
      </c>
      <c r="AW641" s="13" t="s">
        <v>80</v>
      </c>
      <c r="AX641" s="13" t="s">
        <v>34</v>
      </c>
      <c r="AY641" s="13" t="s">
        <v>72</v>
      </c>
      <c r="AZ641" s="158" t="s">
        <v>134</v>
      </c>
    </row>
    <row r="642" spans="2:52" s="13" customFormat="1">
      <c r="B642" s="157"/>
      <c r="D642" s="152" t="s">
        <v>145</v>
      </c>
      <c r="E642" s="158" t="s">
        <v>3</v>
      </c>
      <c r="F642" s="159" t="s">
        <v>731</v>
      </c>
      <c r="H642" s="158" t="s">
        <v>3</v>
      </c>
      <c r="I642" s="160"/>
      <c r="M642" s="157"/>
      <c r="N642" s="161"/>
      <c r="O642" s="162"/>
      <c r="P642" s="162"/>
      <c r="Q642" s="162"/>
      <c r="R642" s="162"/>
      <c r="S642" s="162"/>
      <c r="T642" s="162"/>
      <c r="U642" s="163"/>
      <c r="AU642" s="158" t="s">
        <v>145</v>
      </c>
      <c r="AV642" s="158" t="s">
        <v>82</v>
      </c>
      <c r="AW642" s="13" t="s">
        <v>80</v>
      </c>
      <c r="AX642" s="13" t="s">
        <v>34</v>
      </c>
      <c r="AY642" s="13" t="s">
        <v>72</v>
      </c>
      <c r="AZ642" s="158" t="s">
        <v>134</v>
      </c>
    </row>
    <row r="643" spans="2:52" s="14" customFormat="1">
      <c r="B643" s="164"/>
      <c r="D643" s="152" t="s">
        <v>145</v>
      </c>
      <c r="E643" s="165" t="s">
        <v>3</v>
      </c>
      <c r="F643" s="166" t="s">
        <v>732</v>
      </c>
      <c r="H643" s="167">
        <v>8150</v>
      </c>
      <c r="I643" s="168"/>
      <c r="M643" s="164"/>
      <c r="N643" s="169"/>
      <c r="O643" s="170"/>
      <c r="P643" s="170"/>
      <c r="Q643" s="170"/>
      <c r="R643" s="170"/>
      <c r="S643" s="170"/>
      <c r="T643" s="170"/>
      <c r="U643" s="171"/>
      <c r="AU643" s="165" t="s">
        <v>145</v>
      </c>
      <c r="AV643" s="165" t="s">
        <v>82</v>
      </c>
      <c r="AW643" s="14" t="s">
        <v>82</v>
      </c>
      <c r="AX643" s="14" t="s">
        <v>34</v>
      </c>
      <c r="AY643" s="14" t="s">
        <v>72</v>
      </c>
      <c r="AZ643" s="165" t="s">
        <v>134</v>
      </c>
    </row>
    <row r="644" spans="2:52" s="13" customFormat="1">
      <c r="B644" s="157"/>
      <c r="D644" s="152" t="s">
        <v>145</v>
      </c>
      <c r="E644" s="158" t="s">
        <v>3</v>
      </c>
      <c r="F644" s="159" t="s">
        <v>508</v>
      </c>
      <c r="H644" s="158" t="s">
        <v>3</v>
      </c>
      <c r="I644" s="160"/>
      <c r="M644" s="157"/>
      <c r="N644" s="161"/>
      <c r="O644" s="162"/>
      <c r="P644" s="162"/>
      <c r="Q644" s="162"/>
      <c r="R644" s="162"/>
      <c r="S644" s="162"/>
      <c r="T644" s="162"/>
      <c r="U644" s="163"/>
      <c r="AU644" s="158" t="s">
        <v>145</v>
      </c>
      <c r="AV644" s="158" t="s">
        <v>82</v>
      </c>
      <c r="AW644" s="13" t="s">
        <v>80</v>
      </c>
      <c r="AX644" s="13" t="s">
        <v>34</v>
      </c>
      <c r="AY644" s="13" t="s">
        <v>72</v>
      </c>
      <c r="AZ644" s="158" t="s">
        <v>134</v>
      </c>
    </row>
    <row r="645" spans="2:52" s="13" customFormat="1">
      <c r="B645" s="157"/>
      <c r="D645" s="152" t="s">
        <v>145</v>
      </c>
      <c r="E645" s="158" t="s">
        <v>3</v>
      </c>
      <c r="F645" s="159" t="s">
        <v>509</v>
      </c>
      <c r="H645" s="158" t="s">
        <v>3</v>
      </c>
      <c r="I645" s="160"/>
      <c r="M645" s="157"/>
      <c r="N645" s="161"/>
      <c r="O645" s="162"/>
      <c r="P645" s="162"/>
      <c r="Q645" s="162"/>
      <c r="R645" s="162"/>
      <c r="S645" s="162"/>
      <c r="T645" s="162"/>
      <c r="U645" s="163"/>
      <c r="AU645" s="158" t="s">
        <v>145</v>
      </c>
      <c r="AV645" s="158" t="s">
        <v>82</v>
      </c>
      <c r="AW645" s="13" t="s">
        <v>80</v>
      </c>
      <c r="AX645" s="13" t="s">
        <v>34</v>
      </c>
      <c r="AY645" s="13" t="s">
        <v>72</v>
      </c>
      <c r="AZ645" s="158" t="s">
        <v>134</v>
      </c>
    </row>
    <row r="646" spans="2:52" s="14" customFormat="1">
      <c r="B646" s="164"/>
      <c r="D646" s="152" t="s">
        <v>145</v>
      </c>
      <c r="E646" s="165" t="s">
        <v>3</v>
      </c>
      <c r="F646" s="166" t="s">
        <v>351</v>
      </c>
      <c r="H646" s="167">
        <v>33</v>
      </c>
      <c r="I646" s="168"/>
      <c r="M646" s="164"/>
      <c r="N646" s="169"/>
      <c r="O646" s="170"/>
      <c r="P646" s="170"/>
      <c r="Q646" s="170"/>
      <c r="R646" s="170"/>
      <c r="S646" s="170"/>
      <c r="T646" s="170"/>
      <c r="U646" s="171"/>
      <c r="AU646" s="165" t="s">
        <v>145</v>
      </c>
      <c r="AV646" s="165" t="s">
        <v>82</v>
      </c>
      <c r="AW646" s="14" t="s">
        <v>82</v>
      </c>
      <c r="AX646" s="14" t="s">
        <v>34</v>
      </c>
      <c r="AY646" s="14" t="s">
        <v>72</v>
      </c>
      <c r="AZ646" s="165" t="s">
        <v>134</v>
      </c>
    </row>
    <row r="647" spans="2:52" s="13" customFormat="1">
      <c r="B647" s="157"/>
      <c r="D647" s="152" t="s">
        <v>145</v>
      </c>
      <c r="E647" s="158" t="s">
        <v>3</v>
      </c>
      <c r="F647" s="159" t="s">
        <v>510</v>
      </c>
      <c r="H647" s="158" t="s">
        <v>3</v>
      </c>
      <c r="I647" s="160"/>
      <c r="M647" s="157"/>
      <c r="N647" s="161"/>
      <c r="O647" s="162"/>
      <c r="P647" s="162"/>
      <c r="Q647" s="162"/>
      <c r="R647" s="162"/>
      <c r="S647" s="162"/>
      <c r="T647" s="162"/>
      <c r="U647" s="163"/>
      <c r="AU647" s="158" t="s">
        <v>145</v>
      </c>
      <c r="AV647" s="158" t="s">
        <v>82</v>
      </c>
      <c r="AW647" s="13" t="s">
        <v>80</v>
      </c>
      <c r="AX647" s="13" t="s">
        <v>34</v>
      </c>
      <c r="AY647" s="13" t="s">
        <v>72</v>
      </c>
      <c r="AZ647" s="158" t="s">
        <v>134</v>
      </c>
    </row>
    <row r="648" spans="2:52" s="14" customFormat="1">
      <c r="B648" s="164"/>
      <c r="D648" s="152" t="s">
        <v>145</v>
      </c>
      <c r="E648" s="165" t="s">
        <v>3</v>
      </c>
      <c r="F648" s="166" t="s">
        <v>305</v>
      </c>
      <c r="H648" s="167">
        <v>25</v>
      </c>
      <c r="I648" s="168"/>
      <c r="M648" s="164"/>
      <c r="N648" s="169"/>
      <c r="O648" s="170"/>
      <c r="P648" s="170"/>
      <c r="Q648" s="170"/>
      <c r="R648" s="170"/>
      <c r="S648" s="170"/>
      <c r="T648" s="170"/>
      <c r="U648" s="171"/>
      <c r="AU648" s="165" t="s">
        <v>145</v>
      </c>
      <c r="AV648" s="165" t="s">
        <v>82</v>
      </c>
      <c r="AW648" s="14" t="s">
        <v>82</v>
      </c>
      <c r="AX648" s="14" t="s">
        <v>34</v>
      </c>
      <c r="AY648" s="14" t="s">
        <v>72</v>
      </c>
      <c r="AZ648" s="165" t="s">
        <v>134</v>
      </c>
    </row>
    <row r="649" spans="2:52" s="13" customFormat="1">
      <c r="B649" s="157"/>
      <c r="D649" s="152" t="s">
        <v>145</v>
      </c>
      <c r="E649" s="158" t="s">
        <v>3</v>
      </c>
      <c r="F649" s="159" t="s">
        <v>511</v>
      </c>
      <c r="H649" s="158" t="s">
        <v>3</v>
      </c>
      <c r="I649" s="160"/>
      <c r="M649" s="157"/>
      <c r="N649" s="161"/>
      <c r="O649" s="162"/>
      <c r="P649" s="162"/>
      <c r="Q649" s="162"/>
      <c r="R649" s="162"/>
      <c r="S649" s="162"/>
      <c r="T649" s="162"/>
      <c r="U649" s="163"/>
      <c r="AU649" s="158" t="s">
        <v>145</v>
      </c>
      <c r="AV649" s="158" t="s">
        <v>82</v>
      </c>
      <c r="AW649" s="13" t="s">
        <v>80</v>
      </c>
      <c r="AX649" s="13" t="s">
        <v>34</v>
      </c>
      <c r="AY649" s="13" t="s">
        <v>72</v>
      </c>
      <c r="AZ649" s="158" t="s">
        <v>134</v>
      </c>
    </row>
    <row r="650" spans="2:52" s="14" customFormat="1">
      <c r="B650" s="164"/>
      <c r="D650" s="152" t="s">
        <v>145</v>
      </c>
      <c r="E650" s="165" t="s">
        <v>3</v>
      </c>
      <c r="F650" s="166" t="s">
        <v>512</v>
      </c>
      <c r="H650" s="167">
        <v>95</v>
      </c>
      <c r="I650" s="168"/>
      <c r="M650" s="164"/>
      <c r="N650" s="169"/>
      <c r="O650" s="170"/>
      <c r="P650" s="170"/>
      <c r="Q650" s="170"/>
      <c r="R650" s="170"/>
      <c r="S650" s="170"/>
      <c r="T650" s="170"/>
      <c r="U650" s="171"/>
      <c r="AU650" s="165" t="s">
        <v>145</v>
      </c>
      <c r="AV650" s="165" t="s">
        <v>82</v>
      </c>
      <c r="AW650" s="14" t="s">
        <v>82</v>
      </c>
      <c r="AX650" s="14" t="s">
        <v>34</v>
      </c>
      <c r="AY650" s="14" t="s">
        <v>72</v>
      </c>
      <c r="AZ650" s="165" t="s">
        <v>134</v>
      </c>
    </row>
    <row r="651" spans="2:52" s="13" customFormat="1">
      <c r="B651" s="157"/>
      <c r="D651" s="152" t="s">
        <v>145</v>
      </c>
      <c r="E651" s="158" t="s">
        <v>3</v>
      </c>
      <c r="F651" s="159" t="s">
        <v>513</v>
      </c>
      <c r="H651" s="158" t="s">
        <v>3</v>
      </c>
      <c r="I651" s="160"/>
      <c r="M651" s="157"/>
      <c r="N651" s="161"/>
      <c r="O651" s="162"/>
      <c r="P651" s="162"/>
      <c r="Q651" s="162"/>
      <c r="R651" s="162"/>
      <c r="S651" s="162"/>
      <c r="T651" s="162"/>
      <c r="U651" s="163"/>
      <c r="AU651" s="158" t="s">
        <v>145</v>
      </c>
      <c r="AV651" s="158" t="s">
        <v>82</v>
      </c>
      <c r="AW651" s="13" t="s">
        <v>80</v>
      </c>
      <c r="AX651" s="13" t="s">
        <v>34</v>
      </c>
      <c r="AY651" s="13" t="s">
        <v>72</v>
      </c>
      <c r="AZ651" s="158" t="s">
        <v>134</v>
      </c>
    </row>
    <row r="652" spans="2:52" s="14" customFormat="1">
      <c r="B652" s="164"/>
      <c r="D652" s="152" t="s">
        <v>145</v>
      </c>
      <c r="E652" s="165" t="s">
        <v>3</v>
      </c>
      <c r="F652" s="166" t="s">
        <v>400</v>
      </c>
      <c r="H652" s="167">
        <v>42</v>
      </c>
      <c r="I652" s="168"/>
      <c r="M652" s="164"/>
      <c r="N652" s="169"/>
      <c r="O652" s="170"/>
      <c r="P652" s="170"/>
      <c r="Q652" s="170"/>
      <c r="R652" s="170"/>
      <c r="S652" s="170"/>
      <c r="T652" s="170"/>
      <c r="U652" s="171"/>
      <c r="AU652" s="165" t="s">
        <v>145</v>
      </c>
      <c r="AV652" s="165" t="s">
        <v>82</v>
      </c>
      <c r="AW652" s="14" t="s">
        <v>82</v>
      </c>
      <c r="AX652" s="14" t="s">
        <v>34</v>
      </c>
      <c r="AY652" s="14" t="s">
        <v>72</v>
      </c>
      <c r="AZ652" s="165" t="s">
        <v>134</v>
      </c>
    </row>
    <row r="653" spans="2:52" s="13" customFormat="1">
      <c r="B653" s="157"/>
      <c r="D653" s="152" t="s">
        <v>145</v>
      </c>
      <c r="E653" s="158" t="s">
        <v>3</v>
      </c>
      <c r="F653" s="159" t="s">
        <v>514</v>
      </c>
      <c r="H653" s="158" t="s">
        <v>3</v>
      </c>
      <c r="I653" s="160"/>
      <c r="M653" s="157"/>
      <c r="N653" s="161"/>
      <c r="O653" s="162"/>
      <c r="P653" s="162"/>
      <c r="Q653" s="162"/>
      <c r="R653" s="162"/>
      <c r="S653" s="162"/>
      <c r="T653" s="162"/>
      <c r="U653" s="163"/>
      <c r="AU653" s="158" t="s">
        <v>145</v>
      </c>
      <c r="AV653" s="158" t="s">
        <v>82</v>
      </c>
      <c r="AW653" s="13" t="s">
        <v>80</v>
      </c>
      <c r="AX653" s="13" t="s">
        <v>34</v>
      </c>
      <c r="AY653" s="13" t="s">
        <v>72</v>
      </c>
      <c r="AZ653" s="158" t="s">
        <v>134</v>
      </c>
    </row>
    <row r="654" spans="2:52" s="14" customFormat="1">
      <c r="B654" s="164"/>
      <c r="D654" s="152" t="s">
        <v>145</v>
      </c>
      <c r="E654" s="165" t="s">
        <v>3</v>
      </c>
      <c r="F654" s="166" t="s">
        <v>515</v>
      </c>
      <c r="H654" s="167">
        <v>5.5</v>
      </c>
      <c r="I654" s="168"/>
      <c r="M654" s="164"/>
      <c r="N654" s="169"/>
      <c r="O654" s="170"/>
      <c r="P654" s="170"/>
      <c r="Q654" s="170"/>
      <c r="R654" s="170"/>
      <c r="S654" s="170"/>
      <c r="T654" s="170"/>
      <c r="U654" s="171"/>
      <c r="AU654" s="165" t="s">
        <v>145</v>
      </c>
      <c r="AV654" s="165" t="s">
        <v>82</v>
      </c>
      <c r="AW654" s="14" t="s">
        <v>82</v>
      </c>
      <c r="AX654" s="14" t="s">
        <v>34</v>
      </c>
      <c r="AY654" s="14" t="s">
        <v>72</v>
      </c>
      <c r="AZ654" s="165" t="s">
        <v>134</v>
      </c>
    </row>
    <row r="655" spans="2:52" s="13" customFormat="1">
      <c r="B655" s="157"/>
      <c r="D655" s="152" t="s">
        <v>145</v>
      </c>
      <c r="E655" s="158" t="s">
        <v>3</v>
      </c>
      <c r="F655" s="159" t="s">
        <v>516</v>
      </c>
      <c r="H655" s="158" t="s">
        <v>3</v>
      </c>
      <c r="I655" s="160"/>
      <c r="M655" s="157"/>
      <c r="N655" s="161"/>
      <c r="O655" s="162"/>
      <c r="P655" s="162"/>
      <c r="Q655" s="162"/>
      <c r="R655" s="162"/>
      <c r="S655" s="162"/>
      <c r="T655" s="162"/>
      <c r="U655" s="163"/>
      <c r="AU655" s="158" t="s">
        <v>145</v>
      </c>
      <c r="AV655" s="158" t="s">
        <v>82</v>
      </c>
      <c r="AW655" s="13" t="s">
        <v>80</v>
      </c>
      <c r="AX655" s="13" t="s">
        <v>34</v>
      </c>
      <c r="AY655" s="13" t="s">
        <v>72</v>
      </c>
      <c r="AZ655" s="158" t="s">
        <v>134</v>
      </c>
    </row>
    <row r="656" spans="2:52" s="14" customFormat="1">
      <c r="B656" s="164"/>
      <c r="D656" s="152" t="s">
        <v>145</v>
      </c>
      <c r="E656" s="165" t="s">
        <v>3</v>
      </c>
      <c r="F656" s="166" t="s">
        <v>321</v>
      </c>
      <c r="H656" s="167">
        <v>27</v>
      </c>
      <c r="I656" s="168"/>
      <c r="M656" s="164"/>
      <c r="N656" s="169"/>
      <c r="O656" s="170"/>
      <c r="P656" s="170"/>
      <c r="Q656" s="170"/>
      <c r="R656" s="170"/>
      <c r="S656" s="170"/>
      <c r="T656" s="170"/>
      <c r="U656" s="171"/>
      <c r="AU656" s="165" t="s">
        <v>145</v>
      </c>
      <c r="AV656" s="165" t="s">
        <v>82</v>
      </c>
      <c r="AW656" s="14" t="s">
        <v>82</v>
      </c>
      <c r="AX656" s="14" t="s">
        <v>34</v>
      </c>
      <c r="AY656" s="14" t="s">
        <v>72</v>
      </c>
      <c r="AZ656" s="165" t="s">
        <v>134</v>
      </c>
    </row>
    <row r="657" spans="1:66" s="13" customFormat="1">
      <c r="B657" s="157"/>
      <c r="D657" s="152" t="s">
        <v>145</v>
      </c>
      <c r="E657" s="158" t="s">
        <v>3</v>
      </c>
      <c r="F657" s="159" t="s">
        <v>517</v>
      </c>
      <c r="H657" s="158" t="s">
        <v>3</v>
      </c>
      <c r="I657" s="160"/>
      <c r="M657" s="157"/>
      <c r="N657" s="161"/>
      <c r="O657" s="162"/>
      <c r="P657" s="162"/>
      <c r="Q657" s="162"/>
      <c r="R657" s="162"/>
      <c r="S657" s="162"/>
      <c r="T657" s="162"/>
      <c r="U657" s="163"/>
      <c r="AU657" s="158" t="s">
        <v>145</v>
      </c>
      <c r="AV657" s="158" t="s">
        <v>82</v>
      </c>
      <c r="AW657" s="13" t="s">
        <v>80</v>
      </c>
      <c r="AX657" s="13" t="s">
        <v>34</v>
      </c>
      <c r="AY657" s="13" t="s">
        <v>72</v>
      </c>
      <c r="AZ657" s="158" t="s">
        <v>134</v>
      </c>
    </row>
    <row r="658" spans="1:66" s="14" customFormat="1">
      <c r="B658" s="164"/>
      <c r="D658" s="152" t="s">
        <v>145</v>
      </c>
      <c r="E658" s="165" t="s">
        <v>3</v>
      </c>
      <c r="F658" s="166" t="s">
        <v>458</v>
      </c>
      <c r="H658" s="167">
        <v>48</v>
      </c>
      <c r="I658" s="168"/>
      <c r="M658" s="164"/>
      <c r="N658" s="169"/>
      <c r="O658" s="170"/>
      <c r="P658" s="170"/>
      <c r="Q658" s="170"/>
      <c r="R658" s="170"/>
      <c r="S658" s="170"/>
      <c r="T658" s="170"/>
      <c r="U658" s="171"/>
      <c r="AU658" s="165" t="s">
        <v>145</v>
      </c>
      <c r="AV658" s="165" t="s">
        <v>82</v>
      </c>
      <c r="AW658" s="14" t="s">
        <v>82</v>
      </c>
      <c r="AX658" s="14" t="s">
        <v>34</v>
      </c>
      <c r="AY658" s="14" t="s">
        <v>72</v>
      </c>
      <c r="AZ658" s="165" t="s">
        <v>134</v>
      </c>
    </row>
    <row r="659" spans="1:66" s="13" customFormat="1">
      <c r="B659" s="157"/>
      <c r="D659" s="152" t="s">
        <v>145</v>
      </c>
      <c r="E659" s="158" t="s">
        <v>3</v>
      </c>
      <c r="F659" s="159" t="s">
        <v>518</v>
      </c>
      <c r="H659" s="158" t="s">
        <v>3</v>
      </c>
      <c r="I659" s="160"/>
      <c r="M659" s="157"/>
      <c r="N659" s="161"/>
      <c r="O659" s="162"/>
      <c r="P659" s="162"/>
      <c r="Q659" s="162"/>
      <c r="R659" s="162"/>
      <c r="S659" s="162"/>
      <c r="T659" s="162"/>
      <c r="U659" s="163"/>
      <c r="AU659" s="158" t="s">
        <v>145</v>
      </c>
      <c r="AV659" s="158" t="s">
        <v>82</v>
      </c>
      <c r="AW659" s="13" t="s">
        <v>80</v>
      </c>
      <c r="AX659" s="13" t="s">
        <v>34</v>
      </c>
      <c r="AY659" s="13" t="s">
        <v>72</v>
      </c>
      <c r="AZ659" s="158" t="s">
        <v>134</v>
      </c>
    </row>
    <row r="660" spans="1:66" s="14" customFormat="1">
      <c r="B660" s="164"/>
      <c r="D660" s="152" t="s">
        <v>145</v>
      </c>
      <c r="E660" s="165" t="s">
        <v>3</v>
      </c>
      <c r="F660" s="166" t="s">
        <v>257</v>
      </c>
      <c r="H660" s="167">
        <v>20</v>
      </c>
      <c r="I660" s="168"/>
      <c r="M660" s="164"/>
      <c r="N660" s="169"/>
      <c r="O660" s="170"/>
      <c r="P660" s="170"/>
      <c r="Q660" s="170"/>
      <c r="R660" s="170"/>
      <c r="S660" s="170"/>
      <c r="T660" s="170"/>
      <c r="U660" s="171"/>
      <c r="AU660" s="165" t="s">
        <v>145</v>
      </c>
      <c r="AV660" s="165" t="s">
        <v>82</v>
      </c>
      <c r="AW660" s="14" t="s">
        <v>82</v>
      </c>
      <c r="AX660" s="14" t="s">
        <v>34</v>
      </c>
      <c r="AY660" s="14" t="s">
        <v>72</v>
      </c>
      <c r="AZ660" s="165" t="s">
        <v>134</v>
      </c>
    </row>
    <row r="661" spans="1:66" s="13" customFormat="1">
      <c r="B661" s="157"/>
      <c r="D661" s="152" t="s">
        <v>145</v>
      </c>
      <c r="E661" s="158" t="s">
        <v>3</v>
      </c>
      <c r="F661" s="159" t="s">
        <v>519</v>
      </c>
      <c r="H661" s="158" t="s">
        <v>3</v>
      </c>
      <c r="I661" s="160"/>
      <c r="M661" s="157"/>
      <c r="N661" s="161"/>
      <c r="O661" s="162"/>
      <c r="P661" s="162"/>
      <c r="Q661" s="162"/>
      <c r="R661" s="162"/>
      <c r="S661" s="162"/>
      <c r="T661" s="162"/>
      <c r="U661" s="163"/>
      <c r="AU661" s="158" t="s">
        <v>145</v>
      </c>
      <c r="AV661" s="158" t="s">
        <v>82</v>
      </c>
      <c r="AW661" s="13" t="s">
        <v>80</v>
      </c>
      <c r="AX661" s="13" t="s">
        <v>34</v>
      </c>
      <c r="AY661" s="13" t="s">
        <v>72</v>
      </c>
      <c r="AZ661" s="158" t="s">
        <v>134</v>
      </c>
    </row>
    <row r="662" spans="1:66" s="14" customFormat="1">
      <c r="B662" s="164"/>
      <c r="D662" s="152" t="s">
        <v>145</v>
      </c>
      <c r="E662" s="165" t="s">
        <v>3</v>
      </c>
      <c r="F662" s="166" t="s">
        <v>520</v>
      </c>
      <c r="H662" s="167">
        <v>23.5</v>
      </c>
      <c r="I662" s="168"/>
      <c r="M662" s="164"/>
      <c r="N662" s="169"/>
      <c r="O662" s="170"/>
      <c r="P662" s="170"/>
      <c r="Q662" s="170"/>
      <c r="R662" s="170"/>
      <c r="S662" s="170"/>
      <c r="T662" s="170"/>
      <c r="U662" s="171"/>
      <c r="AU662" s="165" t="s">
        <v>145</v>
      </c>
      <c r="AV662" s="165" t="s">
        <v>82</v>
      </c>
      <c r="AW662" s="14" t="s">
        <v>82</v>
      </c>
      <c r="AX662" s="14" t="s">
        <v>34</v>
      </c>
      <c r="AY662" s="14" t="s">
        <v>72</v>
      </c>
      <c r="AZ662" s="165" t="s">
        <v>134</v>
      </c>
    </row>
    <row r="663" spans="1:66" s="13" customFormat="1">
      <c r="B663" s="157"/>
      <c r="D663" s="152" t="s">
        <v>145</v>
      </c>
      <c r="E663" s="158" t="s">
        <v>3</v>
      </c>
      <c r="F663" s="159" t="s">
        <v>521</v>
      </c>
      <c r="H663" s="158" t="s">
        <v>3</v>
      </c>
      <c r="I663" s="160"/>
      <c r="M663" s="157"/>
      <c r="N663" s="161"/>
      <c r="O663" s="162"/>
      <c r="P663" s="162"/>
      <c r="Q663" s="162"/>
      <c r="R663" s="162"/>
      <c r="S663" s="162"/>
      <c r="T663" s="162"/>
      <c r="U663" s="163"/>
      <c r="AU663" s="158" t="s">
        <v>145</v>
      </c>
      <c r="AV663" s="158" t="s">
        <v>82</v>
      </c>
      <c r="AW663" s="13" t="s">
        <v>80</v>
      </c>
      <c r="AX663" s="13" t="s">
        <v>34</v>
      </c>
      <c r="AY663" s="13" t="s">
        <v>72</v>
      </c>
      <c r="AZ663" s="158" t="s">
        <v>134</v>
      </c>
    </row>
    <row r="664" spans="1:66" s="14" customFormat="1">
      <c r="B664" s="164"/>
      <c r="D664" s="152" t="s">
        <v>145</v>
      </c>
      <c r="E664" s="165" t="s">
        <v>3</v>
      </c>
      <c r="F664" s="166" t="s">
        <v>522</v>
      </c>
      <c r="H664" s="167">
        <v>32.5</v>
      </c>
      <c r="I664" s="168"/>
      <c r="M664" s="164"/>
      <c r="N664" s="169"/>
      <c r="O664" s="170"/>
      <c r="P664" s="170"/>
      <c r="Q664" s="170"/>
      <c r="R664" s="170"/>
      <c r="S664" s="170"/>
      <c r="T664" s="170"/>
      <c r="U664" s="171"/>
      <c r="AU664" s="165" t="s">
        <v>145</v>
      </c>
      <c r="AV664" s="165" t="s">
        <v>82</v>
      </c>
      <c r="AW664" s="14" t="s">
        <v>82</v>
      </c>
      <c r="AX664" s="14" t="s">
        <v>34</v>
      </c>
      <c r="AY664" s="14" t="s">
        <v>72</v>
      </c>
      <c r="AZ664" s="165" t="s">
        <v>134</v>
      </c>
    </row>
    <row r="665" spans="1:66" s="13" customFormat="1">
      <c r="B665" s="157"/>
      <c r="D665" s="152" t="s">
        <v>145</v>
      </c>
      <c r="E665" s="158" t="s">
        <v>3</v>
      </c>
      <c r="F665" s="159" t="s">
        <v>523</v>
      </c>
      <c r="H665" s="158" t="s">
        <v>3</v>
      </c>
      <c r="I665" s="160"/>
      <c r="M665" s="157"/>
      <c r="N665" s="161"/>
      <c r="O665" s="162"/>
      <c r="P665" s="162"/>
      <c r="Q665" s="162"/>
      <c r="R665" s="162"/>
      <c r="S665" s="162"/>
      <c r="T665" s="162"/>
      <c r="U665" s="163"/>
      <c r="AU665" s="158" t="s">
        <v>145</v>
      </c>
      <c r="AV665" s="158" t="s">
        <v>82</v>
      </c>
      <c r="AW665" s="13" t="s">
        <v>80</v>
      </c>
      <c r="AX665" s="13" t="s">
        <v>34</v>
      </c>
      <c r="AY665" s="13" t="s">
        <v>72</v>
      </c>
      <c r="AZ665" s="158" t="s">
        <v>134</v>
      </c>
    </row>
    <row r="666" spans="1:66" s="14" customFormat="1">
      <c r="B666" s="164"/>
      <c r="D666" s="152" t="s">
        <v>145</v>
      </c>
      <c r="E666" s="165" t="s">
        <v>3</v>
      </c>
      <c r="F666" s="166" t="s">
        <v>524</v>
      </c>
      <c r="H666" s="167">
        <v>10.5</v>
      </c>
      <c r="I666" s="168"/>
      <c r="M666" s="164"/>
      <c r="N666" s="169"/>
      <c r="O666" s="170"/>
      <c r="P666" s="170"/>
      <c r="Q666" s="170"/>
      <c r="R666" s="170"/>
      <c r="S666" s="170"/>
      <c r="T666" s="170"/>
      <c r="U666" s="171"/>
      <c r="AU666" s="165" t="s">
        <v>145</v>
      </c>
      <c r="AV666" s="165" t="s">
        <v>82</v>
      </c>
      <c r="AW666" s="14" t="s">
        <v>82</v>
      </c>
      <c r="AX666" s="14" t="s">
        <v>34</v>
      </c>
      <c r="AY666" s="14" t="s">
        <v>72</v>
      </c>
      <c r="AZ666" s="165" t="s">
        <v>134</v>
      </c>
    </row>
    <row r="667" spans="1:66" s="15" customFormat="1">
      <c r="B667" s="172"/>
      <c r="D667" s="152" t="s">
        <v>145</v>
      </c>
      <c r="E667" s="173" t="s">
        <v>3</v>
      </c>
      <c r="F667" s="174" t="s">
        <v>155</v>
      </c>
      <c r="H667" s="175">
        <v>8512</v>
      </c>
      <c r="I667" s="176"/>
      <c r="M667" s="172"/>
      <c r="N667" s="177"/>
      <c r="O667" s="178"/>
      <c r="P667" s="178"/>
      <c r="Q667" s="178"/>
      <c r="R667" s="178"/>
      <c r="S667" s="178"/>
      <c r="T667" s="178"/>
      <c r="U667" s="179"/>
      <c r="AU667" s="173" t="s">
        <v>145</v>
      </c>
      <c r="AV667" s="173" t="s">
        <v>82</v>
      </c>
      <c r="AW667" s="15" t="s">
        <v>141</v>
      </c>
      <c r="AX667" s="15" t="s">
        <v>34</v>
      </c>
      <c r="AY667" s="15" t="s">
        <v>80</v>
      </c>
      <c r="AZ667" s="173" t="s">
        <v>134</v>
      </c>
    </row>
    <row r="668" spans="1:66" s="2" customFormat="1" ht="14.45" customHeight="1">
      <c r="A668" s="33"/>
      <c r="B668" s="138"/>
      <c r="C668" s="180" t="s">
        <v>733</v>
      </c>
      <c r="D668" s="180" t="s">
        <v>494</v>
      </c>
      <c r="E668" s="181" t="s">
        <v>734</v>
      </c>
      <c r="F668" s="182" t="s">
        <v>735</v>
      </c>
      <c r="G668" s="183" t="s">
        <v>469</v>
      </c>
      <c r="H668" s="184">
        <v>225.67400000000001</v>
      </c>
      <c r="I668" s="185"/>
      <c r="J668" s="186">
        <f>ROUND(I668*H668,2)</f>
        <v>0</v>
      </c>
      <c r="K668" s="182" t="s">
        <v>140</v>
      </c>
      <c r="L668" s="282" t="s">
        <v>1408</v>
      </c>
      <c r="M668" s="187"/>
      <c r="N668" s="188" t="s">
        <v>3</v>
      </c>
      <c r="O668" s="189" t="s">
        <v>43</v>
      </c>
      <c r="P668" s="54"/>
      <c r="Q668" s="148">
        <f>P668*H668</f>
        <v>0</v>
      </c>
      <c r="R668" s="148">
        <v>1</v>
      </c>
      <c r="S668" s="148">
        <f>R668*H668</f>
        <v>225.67400000000001</v>
      </c>
      <c r="T668" s="148">
        <v>0</v>
      </c>
      <c r="U668" s="149">
        <f>T668*H668</f>
        <v>0</v>
      </c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F668" s="33"/>
      <c r="AS668" s="150" t="s">
        <v>195</v>
      </c>
      <c r="AU668" s="150" t="s">
        <v>494</v>
      </c>
      <c r="AV668" s="150" t="s">
        <v>82</v>
      </c>
      <c r="AZ668" s="18" t="s">
        <v>134</v>
      </c>
      <c r="BF668" s="151">
        <f>IF(O668="základní",J668,0)</f>
        <v>0</v>
      </c>
      <c r="BG668" s="151">
        <f>IF(O668="snížená",J668,0)</f>
        <v>0</v>
      </c>
      <c r="BH668" s="151">
        <f>IF(O668="zákl. přenesená",J668,0)</f>
        <v>0</v>
      </c>
      <c r="BI668" s="151">
        <f>IF(O668="sníž. přenesená",J668,0)</f>
        <v>0</v>
      </c>
      <c r="BJ668" s="151">
        <f>IF(O668="nulová",J668,0)</f>
        <v>0</v>
      </c>
      <c r="BK668" s="18" t="s">
        <v>80</v>
      </c>
      <c r="BL668" s="151">
        <f>ROUND(I668*H668,2)</f>
        <v>0</v>
      </c>
      <c r="BM668" s="18" t="s">
        <v>141</v>
      </c>
      <c r="BN668" s="150" t="s">
        <v>736</v>
      </c>
    </row>
    <row r="669" spans="1:66" s="2" customFormat="1">
      <c r="A669" s="33"/>
      <c r="B669" s="34"/>
      <c r="C669" s="33"/>
      <c r="D669" s="152" t="s">
        <v>143</v>
      </c>
      <c r="E669" s="33"/>
      <c r="F669" s="153" t="s">
        <v>735</v>
      </c>
      <c r="G669" s="33"/>
      <c r="H669" s="33"/>
      <c r="I669" s="154"/>
      <c r="J669" s="33"/>
      <c r="K669" s="33"/>
      <c r="M669" s="34"/>
      <c r="N669" s="155"/>
      <c r="O669" s="156"/>
      <c r="P669" s="54"/>
      <c r="Q669" s="54"/>
      <c r="R669" s="54"/>
      <c r="S669" s="54"/>
      <c r="T669" s="54"/>
      <c r="U669" s="55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F669" s="33"/>
      <c r="AU669" s="18" t="s">
        <v>143</v>
      </c>
      <c r="AV669" s="18" t="s">
        <v>82</v>
      </c>
    </row>
    <row r="670" spans="1:66" s="13" customFormat="1">
      <c r="B670" s="157"/>
      <c r="D670" s="152" t="s">
        <v>145</v>
      </c>
      <c r="E670" s="158" t="s">
        <v>3</v>
      </c>
      <c r="F670" s="159" t="s">
        <v>146</v>
      </c>
      <c r="H670" s="158" t="s">
        <v>3</v>
      </c>
      <c r="I670" s="160"/>
      <c r="M670" s="157"/>
      <c r="N670" s="161"/>
      <c r="O670" s="162"/>
      <c r="P670" s="162"/>
      <c r="Q670" s="162"/>
      <c r="R670" s="162"/>
      <c r="S670" s="162"/>
      <c r="T670" s="162"/>
      <c r="U670" s="163"/>
      <c r="AU670" s="158" t="s">
        <v>145</v>
      </c>
      <c r="AV670" s="158" t="s">
        <v>82</v>
      </c>
      <c r="AW670" s="13" t="s">
        <v>80</v>
      </c>
      <c r="AX670" s="13" t="s">
        <v>34</v>
      </c>
      <c r="AY670" s="13" t="s">
        <v>72</v>
      </c>
      <c r="AZ670" s="158" t="s">
        <v>134</v>
      </c>
    </row>
    <row r="671" spans="1:66" s="13" customFormat="1">
      <c r="B671" s="157"/>
      <c r="D671" s="152" t="s">
        <v>145</v>
      </c>
      <c r="E671" s="158" t="s">
        <v>3</v>
      </c>
      <c r="F671" s="159" t="s">
        <v>737</v>
      </c>
      <c r="H671" s="158" t="s">
        <v>3</v>
      </c>
      <c r="I671" s="160"/>
      <c r="M671" s="157"/>
      <c r="N671" s="161"/>
      <c r="O671" s="162"/>
      <c r="P671" s="162"/>
      <c r="Q671" s="162"/>
      <c r="R671" s="162"/>
      <c r="S671" s="162"/>
      <c r="T671" s="162"/>
      <c r="U671" s="163"/>
      <c r="AU671" s="158" t="s">
        <v>145</v>
      </c>
      <c r="AV671" s="158" t="s">
        <v>82</v>
      </c>
      <c r="AW671" s="13" t="s">
        <v>80</v>
      </c>
      <c r="AX671" s="13" t="s">
        <v>34</v>
      </c>
      <c r="AY671" s="13" t="s">
        <v>72</v>
      </c>
      <c r="AZ671" s="158" t="s">
        <v>134</v>
      </c>
    </row>
    <row r="672" spans="1:66" s="13" customFormat="1">
      <c r="B672" s="157"/>
      <c r="D672" s="152" t="s">
        <v>145</v>
      </c>
      <c r="E672" s="158" t="s">
        <v>3</v>
      </c>
      <c r="F672" s="159" t="s">
        <v>738</v>
      </c>
      <c r="H672" s="158" t="s">
        <v>3</v>
      </c>
      <c r="I672" s="160"/>
      <c r="M672" s="157"/>
      <c r="N672" s="161"/>
      <c r="O672" s="162"/>
      <c r="P672" s="162"/>
      <c r="Q672" s="162"/>
      <c r="R672" s="162"/>
      <c r="S672" s="162"/>
      <c r="T672" s="162"/>
      <c r="U672" s="163"/>
      <c r="AU672" s="158" t="s">
        <v>145</v>
      </c>
      <c r="AV672" s="158" t="s">
        <v>82</v>
      </c>
      <c r="AW672" s="13" t="s">
        <v>80</v>
      </c>
      <c r="AX672" s="13" t="s">
        <v>34</v>
      </c>
      <c r="AY672" s="13" t="s">
        <v>72</v>
      </c>
      <c r="AZ672" s="158" t="s">
        <v>134</v>
      </c>
    </row>
    <row r="673" spans="1:66" s="13" customFormat="1">
      <c r="B673" s="157"/>
      <c r="D673" s="152" t="s">
        <v>145</v>
      </c>
      <c r="E673" s="158" t="s">
        <v>3</v>
      </c>
      <c r="F673" s="159" t="s">
        <v>739</v>
      </c>
      <c r="H673" s="158" t="s">
        <v>3</v>
      </c>
      <c r="I673" s="160"/>
      <c r="M673" s="157"/>
      <c r="N673" s="161"/>
      <c r="O673" s="162"/>
      <c r="P673" s="162"/>
      <c r="Q673" s="162"/>
      <c r="R673" s="162"/>
      <c r="S673" s="162"/>
      <c r="T673" s="162"/>
      <c r="U673" s="163"/>
      <c r="AU673" s="158" t="s">
        <v>145</v>
      </c>
      <c r="AV673" s="158" t="s">
        <v>82</v>
      </c>
      <c r="AW673" s="13" t="s">
        <v>80</v>
      </c>
      <c r="AX673" s="13" t="s">
        <v>34</v>
      </c>
      <c r="AY673" s="13" t="s">
        <v>72</v>
      </c>
      <c r="AZ673" s="158" t="s">
        <v>134</v>
      </c>
    </row>
    <row r="674" spans="1:66" s="13" customFormat="1">
      <c r="B674" s="157"/>
      <c r="D674" s="152" t="s">
        <v>145</v>
      </c>
      <c r="E674" s="158" t="s">
        <v>3</v>
      </c>
      <c r="F674" s="159" t="s">
        <v>740</v>
      </c>
      <c r="H674" s="158" t="s">
        <v>3</v>
      </c>
      <c r="I674" s="160"/>
      <c r="M674" s="157"/>
      <c r="N674" s="161"/>
      <c r="O674" s="162"/>
      <c r="P674" s="162"/>
      <c r="Q674" s="162"/>
      <c r="R674" s="162"/>
      <c r="S674" s="162"/>
      <c r="T674" s="162"/>
      <c r="U674" s="163"/>
      <c r="AU674" s="158" t="s">
        <v>145</v>
      </c>
      <c r="AV674" s="158" t="s">
        <v>82</v>
      </c>
      <c r="AW674" s="13" t="s">
        <v>80</v>
      </c>
      <c r="AX674" s="13" t="s">
        <v>34</v>
      </c>
      <c r="AY674" s="13" t="s">
        <v>72</v>
      </c>
      <c r="AZ674" s="158" t="s">
        <v>134</v>
      </c>
    </row>
    <row r="675" spans="1:66" s="14" customFormat="1">
      <c r="B675" s="164"/>
      <c r="D675" s="152" t="s">
        <v>145</v>
      </c>
      <c r="E675" s="165" t="s">
        <v>3</v>
      </c>
      <c r="F675" s="166" t="s">
        <v>741</v>
      </c>
      <c r="H675" s="167">
        <v>225.67400000000001</v>
      </c>
      <c r="I675" s="168"/>
      <c r="M675" s="164"/>
      <c r="N675" s="169"/>
      <c r="O675" s="170"/>
      <c r="P675" s="170"/>
      <c r="Q675" s="170"/>
      <c r="R675" s="170"/>
      <c r="S675" s="170"/>
      <c r="T675" s="170"/>
      <c r="U675" s="171"/>
      <c r="AU675" s="165" t="s">
        <v>145</v>
      </c>
      <c r="AV675" s="165" t="s">
        <v>82</v>
      </c>
      <c r="AW675" s="14" t="s">
        <v>82</v>
      </c>
      <c r="AX675" s="14" t="s">
        <v>34</v>
      </c>
      <c r="AY675" s="14" t="s">
        <v>80</v>
      </c>
      <c r="AZ675" s="165" t="s">
        <v>134</v>
      </c>
    </row>
    <row r="676" spans="1:66" s="2" customFormat="1" ht="14.45" customHeight="1">
      <c r="A676" s="33"/>
      <c r="B676" s="138"/>
      <c r="C676" s="139" t="s">
        <v>742</v>
      </c>
      <c r="D676" s="139" t="s">
        <v>136</v>
      </c>
      <c r="E676" s="140" t="s">
        <v>743</v>
      </c>
      <c r="F676" s="141" t="s">
        <v>744</v>
      </c>
      <c r="G676" s="142" t="s">
        <v>139</v>
      </c>
      <c r="H676" s="143">
        <v>8422</v>
      </c>
      <c r="I676" s="144"/>
      <c r="J676" s="145">
        <f>ROUND(I676*H676,2)</f>
        <v>0</v>
      </c>
      <c r="K676" s="141" t="s">
        <v>140</v>
      </c>
      <c r="L676" s="282" t="s">
        <v>1408</v>
      </c>
      <c r="M676" s="34"/>
      <c r="N676" s="146" t="s">
        <v>3</v>
      </c>
      <c r="O676" s="147" t="s">
        <v>43</v>
      </c>
      <c r="P676" s="54"/>
      <c r="Q676" s="148">
        <f>P676*H676</f>
        <v>0</v>
      </c>
      <c r="R676" s="148">
        <v>0.4153</v>
      </c>
      <c r="S676" s="148">
        <f>R676*H676</f>
        <v>3497.6565999999998</v>
      </c>
      <c r="T676" s="148">
        <v>0</v>
      </c>
      <c r="U676" s="149">
        <f>T676*H676</f>
        <v>0</v>
      </c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F676" s="33"/>
      <c r="AS676" s="150" t="s">
        <v>141</v>
      </c>
      <c r="AU676" s="150" t="s">
        <v>136</v>
      </c>
      <c r="AV676" s="150" t="s">
        <v>82</v>
      </c>
      <c r="AZ676" s="18" t="s">
        <v>134</v>
      </c>
      <c r="BF676" s="151">
        <f>IF(O676="základní",J676,0)</f>
        <v>0</v>
      </c>
      <c r="BG676" s="151">
        <f>IF(O676="snížená",J676,0)</f>
        <v>0</v>
      </c>
      <c r="BH676" s="151">
        <f>IF(O676="zákl. přenesená",J676,0)</f>
        <v>0</v>
      </c>
      <c r="BI676" s="151">
        <f>IF(O676="sníž. přenesená",J676,0)</f>
        <v>0</v>
      </c>
      <c r="BJ676" s="151">
        <f>IF(O676="nulová",J676,0)</f>
        <v>0</v>
      </c>
      <c r="BK676" s="18" t="s">
        <v>80</v>
      </c>
      <c r="BL676" s="151">
        <f>ROUND(I676*H676,2)</f>
        <v>0</v>
      </c>
      <c r="BM676" s="18" t="s">
        <v>141</v>
      </c>
      <c r="BN676" s="150" t="s">
        <v>745</v>
      </c>
    </row>
    <row r="677" spans="1:66" s="2" customFormat="1">
      <c r="A677" s="33"/>
      <c r="B677" s="34"/>
      <c r="C677" s="33"/>
      <c r="D677" s="152" t="s">
        <v>143</v>
      </c>
      <c r="E677" s="33"/>
      <c r="F677" s="153" t="s">
        <v>746</v>
      </c>
      <c r="G677" s="33"/>
      <c r="H677" s="33"/>
      <c r="I677" s="154"/>
      <c r="J677" s="33"/>
      <c r="K677" s="33"/>
      <c r="M677" s="34"/>
      <c r="N677" s="155"/>
      <c r="O677" s="156"/>
      <c r="P677" s="54"/>
      <c r="Q677" s="54"/>
      <c r="R677" s="54"/>
      <c r="S677" s="54"/>
      <c r="T677" s="54"/>
      <c r="U677" s="55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F677" s="33"/>
      <c r="AU677" s="18" t="s">
        <v>143</v>
      </c>
      <c r="AV677" s="18" t="s">
        <v>82</v>
      </c>
    </row>
    <row r="678" spans="1:66" s="13" customFormat="1">
      <c r="B678" s="157"/>
      <c r="D678" s="152" t="s">
        <v>145</v>
      </c>
      <c r="E678" s="158" t="s">
        <v>3</v>
      </c>
      <c r="F678" s="159" t="s">
        <v>146</v>
      </c>
      <c r="H678" s="158" t="s">
        <v>3</v>
      </c>
      <c r="I678" s="160"/>
      <c r="M678" s="157"/>
      <c r="N678" s="161"/>
      <c r="O678" s="162"/>
      <c r="P678" s="162"/>
      <c r="Q678" s="162"/>
      <c r="R678" s="162"/>
      <c r="S678" s="162"/>
      <c r="T678" s="162"/>
      <c r="U678" s="163"/>
      <c r="AU678" s="158" t="s">
        <v>145</v>
      </c>
      <c r="AV678" s="158" t="s">
        <v>82</v>
      </c>
      <c r="AW678" s="13" t="s">
        <v>80</v>
      </c>
      <c r="AX678" s="13" t="s">
        <v>34</v>
      </c>
      <c r="AY678" s="13" t="s">
        <v>72</v>
      </c>
      <c r="AZ678" s="158" t="s">
        <v>134</v>
      </c>
    </row>
    <row r="679" spans="1:66" s="13" customFormat="1">
      <c r="B679" s="157"/>
      <c r="D679" s="152" t="s">
        <v>145</v>
      </c>
      <c r="E679" s="158" t="s">
        <v>3</v>
      </c>
      <c r="F679" s="159" t="s">
        <v>747</v>
      </c>
      <c r="H679" s="158" t="s">
        <v>3</v>
      </c>
      <c r="I679" s="160"/>
      <c r="M679" s="157"/>
      <c r="N679" s="161"/>
      <c r="O679" s="162"/>
      <c r="P679" s="162"/>
      <c r="Q679" s="162"/>
      <c r="R679" s="162"/>
      <c r="S679" s="162"/>
      <c r="T679" s="162"/>
      <c r="U679" s="163"/>
      <c r="AU679" s="158" t="s">
        <v>145</v>
      </c>
      <c r="AV679" s="158" t="s">
        <v>82</v>
      </c>
      <c r="AW679" s="13" t="s">
        <v>80</v>
      </c>
      <c r="AX679" s="13" t="s">
        <v>34</v>
      </c>
      <c r="AY679" s="13" t="s">
        <v>72</v>
      </c>
      <c r="AZ679" s="158" t="s">
        <v>134</v>
      </c>
    </row>
    <row r="680" spans="1:66" s="14" customFormat="1">
      <c r="B680" s="164"/>
      <c r="D680" s="152" t="s">
        <v>145</v>
      </c>
      <c r="E680" s="165" t="s">
        <v>3</v>
      </c>
      <c r="F680" s="166" t="s">
        <v>748</v>
      </c>
      <c r="H680" s="167">
        <v>8060</v>
      </c>
      <c r="I680" s="168"/>
      <c r="M680" s="164"/>
      <c r="N680" s="169"/>
      <c r="O680" s="170"/>
      <c r="P680" s="170"/>
      <c r="Q680" s="170"/>
      <c r="R680" s="170"/>
      <c r="S680" s="170"/>
      <c r="T680" s="170"/>
      <c r="U680" s="171"/>
      <c r="AU680" s="165" t="s">
        <v>145</v>
      </c>
      <c r="AV680" s="165" t="s">
        <v>82</v>
      </c>
      <c r="AW680" s="14" t="s">
        <v>82</v>
      </c>
      <c r="AX680" s="14" t="s">
        <v>34</v>
      </c>
      <c r="AY680" s="14" t="s">
        <v>72</v>
      </c>
      <c r="AZ680" s="165" t="s">
        <v>134</v>
      </c>
    </row>
    <row r="681" spans="1:66" s="13" customFormat="1">
      <c r="B681" s="157"/>
      <c r="D681" s="152" t="s">
        <v>145</v>
      </c>
      <c r="E681" s="158" t="s">
        <v>3</v>
      </c>
      <c r="F681" s="159" t="s">
        <v>508</v>
      </c>
      <c r="H681" s="158" t="s">
        <v>3</v>
      </c>
      <c r="I681" s="160"/>
      <c r="M681" s="157"/>
      <c r="N681" s="161"/>
      <c r="O681" s="162"/>
      <c r="P681" s="162"/>
      <c r="Q681" s="162"/>
      <c r="R681" s="162"/>
      <c r="S681" s="162"/>
      <c r="T681" s="162"/>
      <c r="U681" s="163"/>
      <c r="AU681" s="158" t="s">
        <v>145</v>
      </c>
      <c r="AV681" s="158" t="s">
        <v>82</v>
      </c>
      <c r="AW681" s="13" t="s">
        <v>80</v>
      </c>
      <c r="AX681" s="13" t="s">
        <v>34</v>
      </c>
      <c r="AY681" s="13" t="s">
        <v>72</v>
      </c>
      <c r="AZ681" s="158" t="s">
        <v>134</v>
      </c>
    </row>
    <row r="682" spans="1:66" s="13" customFormat="1">
      <c r="B682" s="157"/>
      <c r="D682" s="152" t="s">
        <v>145</v>
      </c>
      <c r="E682" s="158" t="s">
        <v>3</v>
      </c>
      <c r="F682" s="159" t="s">
        <v>509</v>
      </c>
      <c r="H682" s="158" t="s">
        <v>3</v>
      </c>
      <c r="I682" s="160"/>
      <c r="M682" s="157"/>
      <c r="N682" s="161"/>
      <c r="O682" s="162"/>
      <c r="P682" s="162"/>
      <c r="Q682" s="162"/>
      <c r="R682" s="162"/>
      <c r="S682" s="162"/>
      <c r="T682" s="162"/>
      <c r="U682" s="163"/>
      <c r="AU682" s="158" t="s">
        <v>145</v>
      </c>
      <c r="AV682" s="158" t="s">
        <v>82</v>
      </c>
      <c r="AW682" s="13" t="s">
        <v>80</v>
      </c>
      <c r="AX682" s="13" t="s">
        <v>34</v>
      </c>
      <c r="AY682" s="13" t="s">
        <v>72</v>
      </c>
      <c r="AZ682" s="158" t="s">
        <v>134</v>
      </c>
    </row>
    <row r="683" spans="1:66" s="14" customFormat="1">
      <c r="B683" s="164"/>
      <c r="D683" s="152" t="s">
        <v>145</v>
      </c>
      <c r="E683" s="165" t="s">
        <v>3</v>
      </c>
      <c r="F683" s="166" t="s">
        <v>351</v>
      </c>
      <c r="H683" s="167">
        <v>33</v>
      </c>
      <c r="I683" s="168"/>
      <c r="M683" s="164"/>
      <c r="N683" s="169"/>
      <c r="O683" s="170"/>
      <c r="P683" s="170"/>
      <c r="Q683" s="170"/>
      <c r="R683" s="170"/>
      <c r="S683" s="170"/>
      <c r="T683" s="170"/>
      <c r="U683" s="171"/>
      <c r="AU683" s="165" t="s">
        <v>145</v>
      </c>
      <c r="AV683" s="165" t="s">
        <v>82</v>
      </c>
      <c r="AW683" s="14" t="s">
        <v>82</v>
      </c>
      <c r="AX683" s="14" t="s">
        <v>34</v>
      </c>
      <c r="AY683" s="14" t="s">
        <v>72</v>
      </c>
      <c r="AZ683" s="165" t="s">
        <v>134</v>
      </c>
    </row>
    <row r="684" spans="1:66" s="13" customFormat="1">
      <c r="B684" s="157"/>
      <c r="D684" s="152" t="s">
        <v>145</v>
      </c>
      <c r="E684" s="158" t="s">
        <v>3</v>
      </c>
      <c r="F684" s="159" t="s">
        <v>510</v>
      </c>
      <c r="H684" s="158" t="s">
        <v>3</v>
      </c>
      <c r="I684" s="160"/>
      <c r="M684" s="157"/>
      <c r="N684" s="161"/>
      <c r="O684" s="162"/>
      <c r="P684" s="162"/>
      <c r="Q684" s="162"/>
      <c r="R684" s="162"/>
      <c r="S684" s="162"/>
      <c r="T684" s="162"/>
      <c r="U684" s="163"/>
      <c r="AU684" s="158" t="s">
        <v>145</v>
      </c>
      <c r="AV684" s="158" t="s">
        <v>82</v>
      </c>
      <c r="AW684" s="13" t="s">
        <v>80</v>
      </c>
      <c r="AX684" s="13" t="s">
        <v>34</v>
      </c>
      <c r="AY684" s="13" t="s">
        <v>72</v>
      </c>
      <c r="AZ684" s="158" t="s">
        <v>134</v>
      </c>
    </row>
    <row r="685" spans="1:66" s="14" customFormat="1">
      <c r="B685" s="164"/>
      <c r="D685" s="152" t="s">
        <v>145</v>
      </c>
      <c r="E685" s="165" t="s">
        <v>3</v>
      </c>
      <c r="F685" s="166" t="s">
        <v>305</v>
      </c>
      <c r="H685" s="167">
        <v>25</v>
      </c>
      <c r="I685" s="168"/>
      <c r="M685" s="164"/>
      <c r="N685" s="169"/>
      <c r="O685" s="170"/>
      <c r="P685" s="170"/>
      <c r="Q685" s="170"/>
      <c r="R685" s="170"/>
      <c r="S685" s="170"/>
      <c r="T685" s="170"/>
      <c r="U685" s="171"/>
      <c r="AU685" s="165" t="s">
        <v>145</v>
      </c>
      <c r="AV685" s="165" t="s">
        <v>82</v>
      </c>
      <c r="AW685" s="14" t="s">
        <v>82</v>
      </c>
      <c r="AX685" s="14" t="s">
        <v>34</v>
      </c>
      <c r="AY685" s="14" t="s">
        <v>72</v>
      </c>
      <c r="AZ685" s="165" t="s">
        <v>134</v>
      </c>
    </row>
    <row r="686" spans="1:66" s="13" customFormat="1">
      <c r="B686" s="157"/>
      <c r="D686" s="152" t="s">
        <v>145</v>
      </c>
      <c r="E686" s="158" t="s">
        <v>3</v>
      </c>
      <c r="F686" s="159" t="s">
        <v>511</v>
      </c>
      <c r="H686" s="158" t="s">
        <v>3</v>
      </c>
      <c r="I686" s="160"/>
      <c r="M686" s="157"/>
      <c r="N686" s="161"/>
      <c r="O686" s="162"/>
      <c r="P686" s="162"/>
      <c r="Q686" s="162"/>
      <c r="R686" s="162"/>
      <c r="S686" s="162"/>
      <c r="T686" s="162"/>
      <c r="U686" s="163"/>
      <c r="AU686" s="158" t="s">
        <v>145</v>
      </c>
      <c r="AV686" s="158" t="s">
        <v>82</v>
      </c>
      <c r="AW686" s="13" t="s">
        <v>80</v>
      </c>
      <c r="AX686" s="13" t="s">
        <v>34</v>
      </c>
      <c r="AY686" s="13" t="s">
        <v>72</v>
      </c>
      <c r="AZ686" s="158" t="s">
        <v>134</v>
      </c>
    </row>
    <row r="687" spans="1:66" s="14" customFormat="1">
      <c r="B687" s="164"/>
      <c r="D687" s="152" t="s">
        <v>145</v>
      </c>
      <c r="E687" s="165" t="s">
        <v>3</v>
      </c>
      <c r="F687" s="166" t="s">
        <v>512</v>
      </c>
      <c r="H687" s="167">
        <v>95</v>
      </c>
      <c r="I687" s="168"/>
      <c r="M687" s="164"/>
      <c r="N687" s="169"/>
      <c r="O687" s="170"/>
      <c r="P687" s="170"/>
      <c r="Q687" s="170"/>
      <c r="R687" s="170"/>
      <c r="S687" s="170"/>
      <c r="T687" s="170"/>
      <c r="U687" s="171"/>
      <c r="AU687" s="165" t="s">
        <v>145</v>
      </c>
      <c r="AV687" s="165" t="s">
        <v>82</v>
      </c>
      <c r="AW687" s="14" t="s">
        <v>82</v>
      </c>
      <c r="AX687" s="14" t="s">
        <v>34</v>
      </c>
      <c r="AY687" s="14" t="s">
        <v>72</v>
      </c>
      <c r="AZ687" s="165" t="s">
        <v>134</v>
      </c>
    </row>
    <row r="688" spans="1:66" s="13" customFormat="1">
      <c r="B688" s="157"/>
      <c r="D688" s="152" t="s">
        <v>145</v>
      </c>
      <c r="E688" s="158" t="s">
        <v>3</v>
      </c>
      <c r="F688" s="159" t="s">
        <v>513</v>
      </c>
      <c r="H688" s="158" t="s">
        <v>3</v>
      </c>
      <c r="I688" s="160"/>
      <c r="M688" s="157"/>
      <c r="N688" s="161"/>
      <c r="O688" s="162"/>
      <c r="P688" s="162"/>
      <c r="Q688" s="162"/>
      <c r="R688" s="162"/>
      <c r="S688" s="162"/>
      <c r="T688" s="162"/>
      <c r="U688" s="163"/>
      <c r="AU688" s="158" t="s">
        <v>145</v>
      </c>
      <c r="AV688" s="158" t="s">
        <v>82</v>
      </c>
      <c r="AW688" s="13" t="s">
        <v>80</v>
      </c>
      <c r="AX688" s="13" t="s">
        <v>34</v>
      </c>
      <c r="AY688" s="13" t="s">
        <v>72</v>
      </c>
      <c r="AZ688" s="158" t="s">
        <v>134</v>
      </c>
    </row>
    <row r="689" spans="2:52" s="14" customFormat="1">
      <c r="B689" s="164"/>
      <c r="D689" s="152" t="s">
        <v>145</v>
      </c>
      <c r="E689" s="165" t="s">
        <v>3</v>
      </c>
      <c r="F689" s="166" t="s">
        <v>400</v>
      </c>
      <c r="H689" s="167">
        <v>42</v>
      </c>
      <c r="I689" s="168"/>
      <c r="M689" s="164"/>
      <c r="N689" s="169"/>
      <c r="O689" s="170"/>
      <c r="P689" s="170"/>
      <c r="Q689" s="170"/>
      <c r="R689" s="170"/>
      <c r="S689" s="170"/>
      <c r="T689" s="170"/>
      <c r="U689" s="171"/>
      <c r="AU689" s="165" t="s">
        <v>145</v>
      </c>
      <c r="AV689" s="165" t="s">
        <v>82</v>
      </c>
      <c r="AW689" s="14" t="s">
        <v>82</v>
      </c>
      <c r="AX689" s="14" t="s">
        <v>34</v>
      </c>
      <c r="AY689" s="14" t="s">
        <v>72</v>
      </c>
      <c r="AZ689" s="165" t="s">
        <v>134</v>
      </c>
    </row>
    <row r="690" spans="2:52" s="13" customFormat="1">
      <c r="B690" s="157"/>
      <c r="D690" s="152" t="s">
        <v>145</v>
      </c>
      <c r="E690" s="158" t="s">
        <v>3</v>
      </c>
      <c r="F690" s="159" t="s">
        <v>514</v>
      </c>
      <c r="H690" s="158" t="s">
        <v>3</v>
      </c>
      <c r="I690" s="160"/>
      <c r="M690" s="157"/>
      <c r="N690" s="161"/>
      <c r="O690" s="162"/>
      <c r="P690" s="162"/>
      <c r="Q690" s="162"/>
      <c r="R690" s="162"/>
      <c r="S690" s="162"/>
      <c r="T690" s="162"/>
      <c r="U690" s="163"/>
      <c r="AU690" s="158" t="s">
        <v>145</v>
      </c>
      <c r="AV690" s="158" t="s">
        <v>82</v>
      </c>
      <c r="AW690" s="13" t="s">
        <v>80</v>
      </c>
      <c r="AX690" s="13" t="s">
        <v>34</v>
      </c>
      <c r="AY690" s="13" t="s">
        <v>72</v>
      </c>
      <c r="AZ690" s="158" t="s">
        <v>134</v>
      </c>
    </row>
    <row r="691" spans="2:52" s="14" customFormat="1">
      <c r="B691" s="164"/>
      <c r="D691" s="152" t="s">
        <v>145</v>
      </c>
      <c r="E691" s="165" t="s">
        <v>3</v>
      </c>
      <c r="F691" s="166" t="s">
        <v>515</v>
      </c>
      <c r="H691" s="167">
        <v>5.5</v>
      </c>
      <c r="I691" s="168"/>
      <c r="M691" s="164"/>
      <c r="N691" s="169"/>
      <c r="O691" s="170"/>
      <c r="P691" s="170"/>
      <c r="Q691" s="170"/>
      <c r="R691" s="170"/>
      <c r="S691" s="170"/>
      <c r="T691" s="170"/>
      <c r="U691" s="171"/>
      <c r="AU691" s="165" t="s">
        <v>145</v>
      </c>
      <c r="AV691" s="165" t="s">
        <v>82</v>
      </c>
      <c r="AW691" s="14" t="s">
        <v>82</v>
      </c>
      <c r="AX691" s="14" t="s">
        <v>34</v>
      </c>
      <c r="AY691" s="14" t="s">
        <v>72</v>
      </c>
      <c r="AZ691" s="165" t="s">
        <v>134</v>
      </c>
    </row>
    <row r="692" spans="2:52" s="13" customFormat="1">
      <c r="B692" s="157"/>
      <c r="D692" s="152" t="s">
        <v>145</v>
      </c>
      <c r="E692" s="158" t="s">
        <v>3</v>
      </c>
      <c r="F692" s="159" t="s">
        <v>516</v>
      </c>
      <c r="H692" s="158" t="s">
        <v>3</v>
      </c>
      <c r="I692" s="160"/>
      <c r="M692" s="157"/>
      <c r="N692" s="161"/>
      <c r="O692" s="162"/>
      <c r="P692" s="162"/>
      <c r="Q692" s="162"/>
      <c r="R692" s="162"/>
      <c r="S692" s="162"/>
      <c r="T692" s="162"/>
      <c r="U692" s="163"/>
      <c r="AU692" s="158" t="s">
        <v>145</v>
      </c>
      <c r="AV692" s="158" t="s">
        <v>82</v>
      </c>
      <c r="AW692" s="13" t="s">
        <v>80</v>
      </c>
      <c r="AX692" s="13" t="s">
        <v>34</v>
      </c>
      <c r="AY692" s="13" t="s">
        <v>72</v>
      </c>
      <c r="AZ692" s="158" t="s">
        <v>134</v>
      </c>
    </row>
    <row r="693" spans="2:52" s="14" customFormat="1">
      <c r="B693" s="164"/>
      <c r="D693" s="152" t="s">
        <v>145</v>
      </c>
      <c r="E693" s="165" t="s">
        <v>3</v>
      </c>
      <c r="F693" s="166" t="s">
        <v>321</v>
      </c>
      <c r="H693" s="167">
        <v>27</v>
      </c>
      <c r="I693" s="168"/>
      <c r="M693" s="164"/>
      <c r="N693" s="169"/>
      <c r="O693" s="170"/>
      <c r="P693" s="170"/>
      <c r="Q693" s="170"/>
      <c r="R693" s="170"/>
      <c r="S693" s="170"/>
      <c r="T693" s="170"/>
      <c r="U693" s="171"/>
      <c r="AU693" s="165" t="s">
        <v>145</v>
      </c>
      <c r="AV693" s="165" t="s">
        <v>82</v>
      </c>
      <c r="AW693" s="14" t="s">
        <v>82</v>
      </c>
      <c r="AX693" s="14" t="s">
        <v>34</v>
      </c>
      <c r="AY693" s="14" t="s">
        <v>72</v>
      </c>
      <c r="AZ693" s="165" t="s">
        <v>134</v>
      </c>
    </row>
    <row r="694" spans="2:52" s="13" customFormat="1">
      <c r="B694" s="157"/>
      <c r="D694" s="152" t="s">
        <v>145</v>
      </c>
      <c r="E694" s="158" t="s">
        <v>3</v>
      </c>
      <c r="F694" s="159" t="s">
        <v>517</v>
      </c>
      <c r="H694" s="158" t="s">
        <v>3</v>
      </c>
      <c r="I694" s="160"/>
      <c r="M694" s="157"/>
      <c r="N694" s="161"/>
      <c r="O694" s="162"/>
      <c r="P694" s="162"/>
      <c r="Q694" s="162"/>
      <c r="R694" s="162"/>
      <c r="S694" s="162"/>
      <c r="T694" s="162"/>
      <c r="U694" s="163"/>
      <c r="AU694" s="158" t="s">
        <v>145</v>
      </c>
      <c r="AV694" s="158" t="s">
        <v>82</v>
      </c>
      <c r="AW694" s="13" t="s">
        <v>80</v>
      </c>
      <c r="AX694" s="13" t="s">
        <v>34</v>
      </c>
      <c r="AY694" s="13" t="s">
        <v>72</v>
      </c>
      <c r="AZ694" s="158" t="s">
        <v>134</v>
      </c>
    </row>
    <row r="695" spans="2:52" s="14" customFormat="1">
      <c r="B695" s="164"/>
      <c r="D695" s="152" t="s">
        <v>145</v>
      </c>
      <c r="E695" s="165" t="s">
        <v>3</v>
      </c>
      <c r="F695" s="166" t="s">
        <v>458</v>
      </c>
      <c r="H695" s="167">
        <v>48</v>
      </c>
      <c r="I695" s="168"/>
      <c r="M695" s="164"/>
      <c r="N695" s="169"/>
      <c r="O695" s="170"/>
      <c r="P695" s="170"/>
      <c r="Q695" s="170"/>
      <c r="R695" s="170"/>
      <c r="S695" s="170"/>
      <c r="T695" s="170"/>
      <c r="U695" s="171"/>
      <c r="AU695" s="165" t="s">
        <v>145</v>
      </c>
      <c r="AV695" s="165" t="s">
        <v>82</v>
      </c>
      <c r="AW695" s="14" t="s">
        <v>82</v>
      </c>
      <c r="AX695" s="14" t="s">
        <v>34</v>
      </c>
      <c r="AY695" s="14" t="s">
        <v>72</v>
      </c>
      <c r="AZ695" s="165" t="s">
        <v>134</v>
      </c>
    </row>
    <row r="696" spans="2:52" s="13" customFormat="1">
      <c r="B696" s="157"/>
      <c r="D696" s="152" t="s">
        <v>145</v>
      </c>
      <c r="E696" s="158" t="s">
        <v>3</v>
      </c>
      <c r="F696" s="159" t="s">
        <v>518</v>
      </c>
      <c r="H696" s="158" t="s">
        <v>3</v>
      </c>
      <c r="I696" s="160"/>
      <c r="M696" s="157"/>
      <c r="N696" s="161"/>
      <c r="O696" s="162"/>
      <c r="P696" s="162"/>
      <c r="Q696" s="162"/>
      <c r="R696" s="162"/>
      <c r="S696" s="162"/>
      <c r="T696" s="162"/>
      <c r="U696" s="163"/>
      <c r="AU696" s="158" t="s">
        <v>145</v>
      </c>
      <c r="AV696" s="158" t="s">
        <v>82</v>
      </c>
      <c r="AW696" s="13" t="s">
        <v>80</v>
      </c>
      <c r="AX696" s="13" t="s">
        <v>34</v>
      </c>
      <c r="AY696" s="13" t="s">
        <v>72</v>
      </c>
      <c r="AZ696" s="158" t="s">
        <v>134</v>
      </c>
    </row>
    <row r="697" spans="2:52" s="14" customFormat="1">
      <c r="B697" s="164"/>
      <c r="D697" s="152" t="s">
        <v>145</v>
      </c>
      <c r="E697" s="165" t="s">
        <v>3</v>
      </c>
      <c r="F697" s="166" t="s">
        <v>257</v>
      </c>
      <c r="H697" s="167">
        <v>20</v>
      </c>
      <c r="I697" s="168"/>
      <c r="M697" s="164"/>
      <c r="N697" s="169"/>
      <c r="O697" s="170"/>
      <c r="P697" s="170"/>
      <c r="Q697" s="170"/>
      <c r="R697" s="170"/>
      <c r="S697" s="170"/>
      <c r="T697" s="170"/>
      <c r="U697" s="171"/>
      <c r="AU697" s="165" t="s">
        <v>145</v>
      </c>
      <c r="AV697" s="165" t="s">
        <v>82</v>
      </c>
      <c r="AW697" s="14" t="s">
        <v>82</v>
      </c>
      <c r="AX697" s="14" t="s">
        <v>34</v>
      </c>
      <c r="AY697" s="14" t="s">
        <v>72</v>
      </c>
      <c r="AZ697" s="165" t="s">
        <v>134</v>
      </c>
    </row>
    <row r="698" spans="2:52" s="13" customFormat="1">
      <c r="B698" s="157"/>
      <c r="D698" s="152" t="s">
        <v>145</v>
      </c>
      <c r="E698" s="158" t="s">
        <v>3</v>
      </c>
      <c r="F698" s="159" t="s">
        <v>519</v>
      </c>
      <c r="H698" s="158" t="s">
        <v>3</v>
      </c>
      <c r="I698" s="160"/>
      <c r="M698" s="157"/>
      <c r="N698" s="161"/>
      <c r="O698" s="162"/>
      <c r="P698" s="162"/>
      <c r="Q698" s="162"/>
      <c r="R698" s="162"/>
      <c r="S698" s="162"/>
      <c r="T698" s="162"/>
      <c r="U698" s="163"/>
      <c r="AU698" s="158" t="s">
        <v>145</v>
      </c>
      <c r="AV698" s="158" t="s">
        <v>82</v>
      </c>
      <c r="AW698" s="13" t="s">
        <v>80</v>
      </c>
      <c r="AX698" s="13" t="s">
        <v>34</v>
      </c>
      <c r="AY698" s="13" t="s">
        <v>72</v>
      </c>
      <c r="AZ698" s="158" t="s">
        <v>134</v>
      </c>
    </row>
    <row r="699" spans="2:52" s="14" customFormat="1">
      <c r="B699" s="164"/>
      <c r="D699" s="152" t="s">
        <v>145</v>
      </c>
      <c r="E699" s="165" t="s">
        <v>3</v>
      </c>
      <c r="F699" s="166" t="s">
        <v>520</v>
      </c>
      <c r="H699" s="167">
        <v>23.5</v>
      </c>
      <c r="I699" s="168"/>
      <c r="M699" s="164"/>
      <c r="N699" s="169"/>
      <c r="O699" s="170"/>
      <c r="P699" s="170"/>
      <c r="Q699" s="170"/>
      <c r="R699" s="170"/>
      <c r="S699" s="170"/>
      <c r="T699" s="170"/>
      <c r="U699" s="171"/>
      <c r="AU699" s="165" t="s">
        <v>145</v>
      </c>
      <c r="AV699" s="165" t="s">
        <v>82</v>
      </c>
      <c r="AW699" s="14" t="s">
        <v>82</v>
      </c>
      <c r="AX699" s="14" t="s">
        <v>34</v>
      </c>
      <c r="AY699" s="14" t="s">
        <v>72</v>
      </c>
      <c r="AZ699" s="165" t="s">
        <v>134</v>
      </c>
    </row>
    <row r="700" spans="2:52" s="13" customFormat="1">
      <c r="B700" s="157"/>
      <c r="D700" s="152" t="s">
        <v>145</v>
      </c>
      <c r="E700" s="158" t="s">
        <v>3</v>
      </c>
      <c r="F700" s="159" t="s">
        <v>521</v>
      </c>
      <c r="H700" s="158" t="s">
        <v>3</v>
      </c>
      <c r="I700" s="160"/>
      <c r="M700" s="157"/>
      <c r="N700" s="161"/>
      <c r="O700" s="162"/>
      <c r="P700" s="162"/>
      <c r="Q700" s="162"/>
      <c r="R700" s="162"/>
      <c r="S700" s="162"/>
      <c r="T700" s="162"/>
      <c r="U700" s="163"/>
      <c r="AU700" s="158" t="s">
        <v>145</v>
      </c>
      <c r="AV700" s="158" t="s">
        <v>82</v>
      </c>
      <c r="AW700" s="13" t="s">
        <v>80</v>
      </c>
      <c r="AX700" s="13" t="s">
        <v>34</v>
      </c>
      <c r="AY700" s="13" t="s">
        <v>72</v>
      </c>
      <c r="AZ700" s="158" t="s">
        <v>134</v>
      </c>
    </row>
    <row r="701" spans="2:52" s="14" customFormat="1">
      <c r="B701" s="164"/>
      <c r="D701" s="152" t="s">
        <v>145</v>
      </c>
      <c r="E701" s="165" t="s">
        <v>3</v>
      </c>
      <c r="F701" s="166" t="s">
        <v>522</v>
      </c>
      <c r="H701" s="167">
        <v>32.5</v>
      </c>
      <c r="I701" s="168"/>
      <c r="M701" s="164"/>
      <c r="N701" s="169"/>
      <c r="O701" s="170"/>
      <c r="P701" s="170"/>
      <c r="Q701" s="170"/>
      <c r="R701" s="170"/>
      <c r="S701" s="170"/>
      <c r="T701" s="170"/>
      <c r="U701" s="171"/>
      <c r="AU701" s="165" t="s">
        <v>145</v>
      </c>
      <c r="AV701" s="165" t="s">
        <v>82</v>
      </c>
      <c r="AW701" s="14" t="s">
        <v>82</v>
      </c>
      <c r="AX701" s="14" t="s">
        <v>34</v>
      </c>
      <c r="AY701" s="14" t="s">
        <v>72</v>
      </c>
      <c r="AZ701" s="165" t="s">
        <v>134</v>
      </c>
    </row>
    <row r="702" spans="2:52" s="13" customFormat="1">
      <c r="B702" s="157"/>
      <c r="D702" s="152" t="s">
        <v>145</v>
      </c>
      <c r="E702" s="158" t="s">
        <v>3</v>
      </c>
      <c r="F702" s="159" t="s">
        <v>523</v>
      </c>
      <c r="H702" s="158" t="s">
        <v>3</v>
      </c>
      <c r="I702" s="160"/>
      <c r="M702" s="157"/>
      <c r="N702" s="161"/>
      <c r="O702" s="162"/>
      <c r="P702" s="162"/>
      <c r="Q702" s="162"/>
      <c r="R702" s="162"/>
      <c r="S702" s="162"/>
      <c r="T702" s="162"/>
      <c r="U702" s="163"/>
      <c r="AU702" s="158" t="s">
        <v>145</v>
      </c>
      <c r="AV702" s="158" t="s">
        <v>82</v>
      </c>
      <c r="AW702" s="13" t="s">
        <v>80</v>
      </c>
      <c r="AX702" s="13" t="s">
        <v>34</v>
      </c>
      <c r="AY702" s="13" t="s">
        <v>72</v>
      </c>
      <c r="AZ702" s="158" t="s">
        <v>134</v>
      </c>
    </row>
    <row r="703" spans="2:52" s="14" customFormat="1">
      <c r="B703" s="164"/>
      <c r="D703" s="152" t="s">
        <v>145</v>
      </c>
      <c r="E703" s="165" t="s">
        <v>3</v>
      </c>
      <c r="F703" s="166" t="s">
        <v>524</v>
      </c>
      <c r="H703" s="167">
        <v>10.5</v>
      </c>
      <c r="I703" s="168"/>
      <c r="M703" s="164"/>
      <c r="N703" s="169"/>
      <c r="O703" s="170"/>
      <c r="P703" s="170"/>
      <c r="Q703" s="170"/>
      <c r="R703" s="170"/>
      <c r="S703" s="170"/>
      <c r="T703" s="170"/>
      <c r="U703" s="171"/>
      <c r="AU703" s="165" t="s">
        <v>145</v>
      </c>
      <c r="AV703" s="165" t="s">
        <v>82</v>
      </c>
      <c r="AW703" s="14" t="s">
        <v>82</v>
      </c>
      <c r="AX703" s="14" t="s">
        <v>34</v>
      </c>
      <c r="AY703" s="14" t="s">
        <v>72</v>
      </c>
      <c r="AZ703" s="165" t="s">
        <v>134</v>
      </c>
    </row>
    <row r="704" spans="2:52" s="15" customFormat="1">
      <c r="B704" s="172"/>
      <c r="D704" s="152" t="s">
        <v>145</v>
      </c>
      <c r="E704" s="173" t="s">
        <v>3</v>
      </c>
      <c r="F704" s="174" t="s">
        <v>155</v>
      </c>
      <c r="H704" s="175">
        <v>8422</v>
      </c>
      <c r="I704" s="176"/>
      <c r="M704" s="172"/>
      <c r="N704" s="177"/>
      <c r="O704" s="178"/>
      <c r="P704" s="178"/>
      <c r="Q704" s="178"/>
      <c r="R704" s="178"/>
      <c r="S704" s="178"/>
      <c r="T704" s="178"/>
      <c r="U704" s="179"/>
      <c r="AU704" s="173" t="s">
        <v>145</v>
      </c>
      <c r="AV704" s="173" t="s">
        <v>82</v>
      </c>
      <c r="AW704" s="15" t="s">
        <v>141</v>
      </c>
      <c r="AX704" s="15" t="s">
        <v>34</v>
      </c>
      <c r="AY704" s="15" t="s">
        <v>80</v>
      </c>
      <c r="AZ704" s="173" t="s">
        <v>134</v>
      </c>
    </row>
    <row r="705" spans="1:66" s="2" customFormat="1" ht="14.45" customHeight="1">
      <c r="A705" s="33"/>
      <c r="B705" s="138"/>
      <c r="C705" s="139" t="s">
        <v>749</v>
      </c>
      <c r="D705" s="139" t="s">
        <v>136</v>
      </c>
      <c r="E705" s="140" t="s">
        <v>750</v>
      </c>
      <c r="F705" s="141" t="s">
        <v>751</v>
      </c>
      <c r="G705" s="142" t="s">
        <v>139</v>
      </c>
      <c r="H705" s="143">
        <v>6.32</v>
      </c>
      <c r="I705" s="144"/>
      <c r="J705" s="145">
        <f>ROUND(I705*H705,2)</f>
        <v>0</v>
      </c>
      <c r="K705" s="141" t="s">
        <v>140</v>
      </c>
      <c r="L705" s="282" t="s">
        <v>1408</v>
      </c>
      <c r="M705" s="34"/>
      <c r="N705" s="146" t="s">
        <v>3</v>
      </c>
      <c r="O705" s="147" t="s">
        <v>43</v>
      </c>
      <c r="P705" s="54"/>
      <c r="Q705" s="148">
        <f>P705*H705</f>
        <v>0</v>
      </c>
      <c r="R705" s="148">
        <v>0.23</v>
      </c>
      <c r="S705" s="148">
        <f>R705*H705</f>
        <v>1.4536000000000002</v>
      </c>
      <c r="T705" s="148">
        <v>0</v>
      </c>
      <c r="U705" s="149">
        <f>T705*H705</f>
        <v>0</v>
      </c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F705" s="33"/>
      <c r="AS705" s="150" t="s">
        <v>141</v>
      </c>
      <c r="AU705" s="150" t="s">
        <v>136</v>
      </c>
      <c r="AV705" s="150" t="s">
        <v>82</v>
      </c>
      <c r="AZ705" s="18" t="s">
        <v>134</v>
      </c>
      <c r="BF705" s="151">
        <f>IF(O705="základní",J705,0)</f>
        <v>0</v>
      </c>
      <c r="BG705" s="151">
        <f>IF(O705="snížená",J705,0)</f>
        <v>0</v>
      </c>
      <c r="BH705" s="151">
        <f>IF(O705="zákl. přenesená",J705,0)</f>
        <v>0</v>
      </c>
      <c r="BI705" s="151">
        <f>IF(O705="sníž. přenesená",J705,0)</f>
        <v>0</v>
      </c>
      <c r="BJ705" s="151">
        <f>IF(O705="nulová",J705,0)</f>
        <v>0</v>
      </c>
      <c r="BK705" s="18" t="s">
        <v>80</v>
      </c>
      <c r="BL705" s="151">
        <f>ROUND(I705*H705,2)</f>
        <v>0</v>
      </c>
      <c r="BM705" s="18" t="s">
        <v>141</v>
      </c>
      <c r="BN705" s="150" t="s">
        <v>752</v>
      </c>
    </row>
    <row r="706" spans="1:66" s="2" customFormat="1">
      <c r="A706" s="33"/>
      <c r="B706" s="34"/>
      <c r="C706" s="33"/>
      <c r="D706" s="152" t="s">
        <v>143</v>
      </c>
      <c r="E706" s="33"/>
      <c r="F706" s="153" t="s">
        <v>753</v>
      </c>
      <c r="G706" s="33"/>
      <c r="H706" s="33"/>
      <c r="I706" s="154"/>
      <c r="J706" s="33"/>
      <c r="K706" s="33"/>
      <c r="M706" s="34"/>
      <c r="N706" s="155"/>
      <c r="O706" s="156"/>
      <c r="P706" s="54"/>
      <c r="Q706" s="54"/>
      <c r="R706" s="54"/>
      <c r="S706" s="54"/>
      <c r="T706" s="54"/>
      <c r="U706" s="55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F706" s="33"/>
      <c r="AU706" s="18" t="s">
        <v>143</v>
      </c>
      <c r="AV706" s="18" t="s">
        <v>82</v>
      </c>
    </row>
    <row r="707" spans="1:66" s="13" customFormat="1">
      <c r="B707" s="157"/>
      <c r="D707" s="152" t="s">
        <v>145</v>
      </c>
      <c r="E707" s="158" t="s">
        <v>3</v>
      </c>
      <c r="F707" s="159" t="s">
        <v>656</v>
      </c>
      <c r="H707" s="158" t="s">
        <v>3</v>
      </c>
      <c r="I707" s="160"/>
      <c r="M707" s="157"/>
      <c r="N707" s="161"/>
      <c r="O707" s="162"/>
      <c r="P707" s="162"/>
      <c r="Q707" s="162"/>
      <c r="R707" s="162"/>
      <c r="S707" s="162"/>
      <c r="T707" s="162"/>
      <c r="U707" s="163"/>
      <c r="AU707" s="158" t="s">
        <v>145</v>
      </c>
      <c r="AV707" s="158" t="s">
        <v>82</v>
      </c>
      <c r="AW707" s="13" t="s">
        <v>80</v>
      </c>
      <c r="AX707" s="13" t="s">
        <v>34</v>
      </c>
      <c r="AY707" s="13" t="s">
        <v>72</v>
      </c>
      <c r="AZ707" s="158" t="s">
        <v>134</v>
      </c>
    </row>
    <row r="708" spans="1:66" s="13" customFormat="1">
      <c r="B708" s="157"/>
      <c r="D708" s="152" t="s">
        <v>145</v>
      </c>
      <c r="E708" s="158" t="s">
        <v>3</v>
      </c>
      <c r="F708" s="159" t="s">
        <v>667</v>
      </c>
      <c r="H708" s="158" t="s">
        <v>3</v>
      </c>
      <c r="I708" s="160"/>
      <c r="M708" s="157"/>
      <c r="N708" s="161"/>
      <c r="O708" s="162"/>
      <c r="P708" s="162"/>
      <c r="Q708" s="162"/>
      <c r="R708" s="162"/>
      <c r="S708" s="162"/>
      <c r="T708" s="162"/>
      <c r="U708" s="163"/>
      <c r="AU708" s="158" t="s">
        <v>145</v>
      </c>
      <c r="AV708" s="158" t="s">
        <v>82</v>
      </c>
      <c r="AW708" s="13" t="s">
        <v>80</v>
      </c>
      <c r="AX708" s="13" t="s">
        <v>34</v>
      </c>
      <c r="AY708" s="13" t="s">
        <v>72</v>
      </c>
      <c r="AZ708" s="158" t="s">
        <v>134</v>
      </c>
    </row>
    <row r="709" spans="1:66" s="14" customFormat="1">
      <c r="B709" s="164"/>
      <c r="D709" s="152" t="s">
        <v>145</v>
      </c>
      <c r="E709" s="165" t="s">
        <v>3</v>
      </c>
      <c r="F709" s="166" t="s">
        <v>754</v>
      </c>
      <c r="H709" s="167">
        <v>6.32</v>
      </c>
      <c r="I709" s="168"/>
      <c r="M709" s="164"/>
      <c r="N709" s="169"/>
      <c r="O709" s="170"/>
      <c r="P709" s="170"/>
      <c r="Q709" s="170"/>
      <c r="R709" s="170"/>
      <c r="S709" s="170"/>
      <c r="T709" s="170"/>
      <c r="U709" s="171"/>
      <c r="AU709" s="165" t="s">
        <v>145</v>
      </c>
      <c r="AV709" s="165" t="s">
        <v>82</v>
      </c>
      <c r="AW709" s="14" t="s">
        <v>82</v>
      </c>
      <c r="AX709" s="14" t="s">
        <v>34</v>
      </c>
      <c r="AY709" s="14" t="s">
        <v>80</v>
      </c>
      <c r="AZ709" s="165" t="s">
        <v>134</v>
      </c>
    </row>
    <row r="710" spans="1:66" s="2" customFormat="1" ht="14.45" customHeight="1">
      <c r="A710" s="33"/>
      <c r="B710" s="138"/>
      <c r="C710" s="139" t="s">
        <v>755</v>
      </c>
      <c r="D710" s="139" t="s">
        <v>136</v>
      </c>
      <c r="E710" s="140" t="s">
        <v>756</v>
      </c>
      <c r="F710" s="141" t="s">
        <v>757</v>
      </c>
      <c r="G710" s="142" t="s">
        <v>139</v>
      </c>
      <c r="H710" s="143">
        <v>8982</v>
      </c>
      <c r="I710" s="144"/>
      <c r="J710" s="145">
        <f>ROUND(I710*H710,2)</f>
        <v>0</v>
      </c>
      <c r="K710" s="141" t="s">
        <v>140</v>
      </c>
      <c r="L710" s="282" t="s">
        <v>1408</v>
      </c>
      <c r="M710" s="34"/>
      <c r="N710" s="146" t="s">
        <v>3</v>
      </c>
      <c r="O710" s="147" t="s">
        <v>43</v>
      </c>
      <c r="P710" s="54"/>
      <c r="Q710" s="148">
        <f>P710*H710</f>
        <v>0</v>
      </c>
      <c r="R710" s="148">
        <v>0.46</v>
      </c>
      <c r="S710" s="148">
        <f>R710*H710</f>
        <v>4131.72</v>
      </c>
      <c r="T710" s="148">
        <v>0</v>
      </c>
      <c r="U710" s="149">
        <f>T710*H710</f>
        <v>0</v>
      </c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F710" s="33"/>
      <c r="AS710" s="150" t="s">
        <v>141</v>
      </c>
      <c r="AU710" s="150" t="s">
        <v>136</v>
      </c>
      <c r="AV710" s="150" t="s">
        <v>82</v>
      </c>
      <c r="AZ710" s="18" t="s">
        <v>134</v>
      </c>
      <c r="BF710" s="151">
        <f>IF(O710="základní",J710,0)</f>
        <v>0</v>
      </c>
      <c r="BG710" s="151">
        <f>IF(O710="snížená",J710,0)</f>
        <v>0</v>
      </c>
      <c r="BH710" s="151">
        <f>IF(O710="zákl. přenesená",J710,0)</f>
        <v>0</v>
      </c>
      <c r="BI710" s="151">
        <f>IF(O710="sníž. přenesená",J710,0)</f>
        <v>0</v>
      </c>
      <c r="BJ710" s="151">
        <f>IF(O710="nulová",J710,0)</f>
        <v>0</v>
      </c>
      <c r="BK710" s="18" t="s">
        <v>80</v>
      </c>
      <c r="BL710" s="151">
        <f>ROUND(I710*H710,2)</f>
        <v>0</v>
      </c>
      <c r="BM710" s="18" t="s">
        <v>141</v>
      </c>
      <c r="BN710" s="150" t="s">
        <v>758</v>
      </c>
    </row>
    <row r="711" spans="1:66" s="2" customFormat="1">
      <c r="A711" s="33"/>
      <c r="B711" s="34"/>
      <c r="C711" s="33"/>
      <c r="D711" s="152" t="s">
        <v>143</v>
      </c>
      <c r="E711" s="33"/>
      <c r="F711" s="153" t="s">
        <v>759</v>
      </c>
      <c r="G711" s="33"/>
      <c r="H711" s="33"/>
      <c r="I711" s="154"/>
      <c r="J711" s="33"/>
      <c r="K711" s="33"/>
      <c r="M711" s="34"/>
      <c r="N711" s="155"/>
      <c r="O711" s="156"/>
      <c r="P711" s="54"/>
      <c r="Q711" s="54"/>
      <c r="R711" s="54"/>
      <c r="S711" s="54"/>
      <c r="T711" s="54"/>
      <c r="U711" s="55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F711" s="33"/>
      <c r="AU711" s="18" t="s">
        <v>143</v>
      </c>
      <c r="AV711" s="18" t="s">
        <v>82</v>
      </c>
    </row>
    <row r="712" spans="1:66" s="13" customFormat="1">
      <c r="B712" s="157"/>
      <c r="D712" s="152" t="s">
        <v>145</v>
      </c>
      <c r="E712" s="158" t="s">
        <v>3</v>
      </c>
      <c r="F712" s="159" t="s">
        <v>146</v>
      </c>
      <c r="H712" s="158" t="s">
        <v>3</v>
      </c>
      <c r="I712" s="160"/>
      <c r="M712" s="157"/>
      <c r="N712" s="161"/>
      <c r="O712" s="162"/>
      <c r="P712" s="162"/>
      <c r="Q712" s="162"/>
      <c r="R712" s="162"/>
      <c r="S712" s="162"/>
      <c r="T712" s="162"/>
      <c r="U712" s="163"/>
      <c r="AU712" s="158" t="s">
        <v>145</v>
      </c>
      <c r="AV712" s="158" t="s">
        <v>82</v>
      </c>
      <c r="AW712" s="13" t="s">
        <v>80</v>
      </c>
      <c r="AX712" s="13" t="s">
        <v>34</v>
      </c>
      <c r="AY712" s="13" t="s">
        <v>72</v>
      </c>
      <c r="AZ712" s="158" t="s">
        <v>134</v>
      </c>
    </row>
    <row r="713" spans="1:66" s="13" customFormat="1">
      <c r="B713" s="157"/>
      <c r="D713" s="152" t="s">
        <v>145</v>
      </c>
      <c r="E713" s="158" t="s">
        <v>3</v>
      </c>
      <c r="F713" s="159" t="s">
        <v>760</v>
      </c>
      <c r="H713" s="158" t="s">
        <v>3</v>
      </c>
      <c r="I713" s="160"/>
      <c r="M713" s="157"/>
      <c r="N713" s="161"/>
      <c r="O713" s="162"/>
      <c r="P713" s="162"/>
      <c r="Q713" s="162"/>
      <c r="R713" s="162"/>
      <c r="S713" s="162"/>
      <c r="T713" s="162"/>
      <c r="U713" s="163"/>
      <c r="AU713" s="158" t="s">
        <v>145</v>
      </c>
      <c r="AV713" s="158" t="s">
        <v>82</v>
      </c>
      <c r="AW713" s="13" t="s">
        <v>80</v>
      </c>
      <c r="AX713" s="13" t="s">
        <v>34</v>
      </c>
      <c r="AY713" s="13" t="s">
        <v>72</v>
      </c>
      <c r="AZ713" s="158" t="s">
        <v>134</v>
      </c>
    </row>
    <row r="714" spans="1:66" s="14" customFormat="1">
      <c r="B714" s="164"/>
      <c r="D714" s="152" t="s">
        <v>145</v>
      </c>
      <c r="E714" s="165" t="s">
        <v>3</v>
      </c>
      <c r="F714" s="166" t="s">
        <v>761</v>
      </c>
      <c r="H714" s="167">
        <v>8620</v>
      </c>
      <c r="I714" s="168"/>
      <c r="M714" s="164"/>
      <c r="N714" s="169"/>
      <c r="O714" s="170"/>
      <c r="P714" s="170"/>
      <c r="Q714" s="170"/>
      <c r="R714" s="170"/>
      <c r="S714" s="170"/>
      <c r="T714" s="170"/>
      <c r="U714" s="171"/>
      <c r="AU714" s="165" t="s">
        <v>145</v>
      </c>
      <c r="AV714" s="165" t="s">
        <v>82</v>
      </c>
      <c r="AW714" s="14" t="s">
        <v>82</v>
      </c>
      <c r="AX714" s="14" t="s">
        <v>34</v>
      </c>
      <c r="AY714" s="14" t="s">
        <v>72</v>
      </c>
      <c r="AZ714" s="165" t="s">
        <v>134</v>
      </c>
    </row>
    <row r="715" spans="1:66" s="13" customFormat="1">
      <c r="B715" s="157"/>
      <c r="D715" s="152" t="s">
        <v>145</v>
      </c>
      <c r="E715" s="158" t="s">
        <v>3</v>
      </c>
      <c r="F715" s="159" t="s">
        <v>508</v>
      </c>
      <c r="H715" s="158" t="s">
        <v>3</v>
      </c>
      <c r="I715" s="160"/>
      <c r="M715" s="157"/>
      <c r="N715" s="161"/>
      <c r="O715" s="162"/>
      <c r="P715" s="162"/>
      <c r="Q715" s="162"/>
      <c r="R715" s="162"/>
      <c r="S715" s="162"/>
      <c r="T715" s="162"/>
      <c r="U715" s="163"/>
      <c r="AU715" s="158" t="s">
        <v>145</v>
      </c>
      <c r="AV715" s="158" t="s">
        <v>82</v>
      </c>
      <c r="AW715" s="13" t="s">
        <v>80</v>
      </c>
      <c r="AX715" s="13" t="s">
        <v>34</v>
      </c>
      <c r="AY715" s="13" t="s">
        <v>72</v>
      </c>
      <c r="AZ715" s="158" t="s">
        <v>134</v>
      </c>
    </row>
    <row r="716" spans="1:66" s="13" customFormat="1">
      <c r="B716" s="157"/>
      <c r="D716" s="152" t="s">
        <v>145</v>
      </c>
      <c r="E716" s="158" t="s">
        <v>3</v>
      </c>
      <c r="F716" s="159" t="s">
        <v>509</v>
      </c>
      <c r="H716" s="158" t="s">
        <v>3</v>
      </c>
      <c r="I716" s="160"/>
      <c r="M716" s="157"/>
      <c r="N716" s="161"/>
      <c r="O716" s="162"/>
      <c r="P716" s="162"/>
      <c r="Q716" s="162"/>
      <c r="R716" s="162"/>
      <c r="S716" s="162"/>
      <c r="T716" s="162"/>
      <c r="U716" s="163"/>
      <c r="AU716" s="158" t="s">
        <v>145</v>
      </c>
      <c r="AV716" s="158" t="s">
        <v>82</v>
      </c>
      <c r="AW716" s="13" t="s">
        <v>80</v>
      </c>
      <c r="AX716" s="13" t="s">
        <v>34</v>
      </c>
      <c r="AY716" s="13" t="s">
        <v>72</v>
      </c>
      <c r="AZ716" s="158" t="s">
        <v>134</v>
      </c>
    </row>
    <row r="717" spans="1:66" s="14" customFormat="1">
      <c r="B717" s="164"/>
      <c r="D717" s="152" t="s">
        <v>145</v>
      </c>
      <c r="E717" s="165" t="s">
        <v>3</v>
      </c>
      <c r="F717" s="166" t="s">
        <v>351</v>
      </c>
      <c r="H717" s="167">
        <v>33</v>
      </c>
      <c r="I717" s="168"/>
      <c r="M717" s="164"/>
      <c r="N717" s="169"/>
      <c r="O717" s="170"/>
      <c r="P717" s="170"/>
      <c r="Q717" s="170"/>
      <c r="R717" s="170"/>
      <c r="S717" s="170"/>
      <c r="T717" s="170"/>
      <c r="U717" s="171"/>
      <c r="AU717" s="165" t="s">
        <v>145</v>
      </c>
      <c r="AV717" s="165" t="s">
        <v>82</v>
      </c>
      <c r="AW717" s="14" t="s">
        <v>82</v>
      </c>
      <c r="AX717" s="14" t="s">
        <v>34</v>
      </c>
      <c r="AY717" s="14" t="s">
        <v>72</v>
      </c>
      <c r="AZ717" s="165" t="s">
        <v>134</v>
      </c>
    </row>
    <row r="718" spans="1:66" s="13" customFormat="1">
      <c r="B718" s="157"/>
      <c r="D718" s="152" t="s">
        <v>145</v>
      </c>
      <c r="E718" s="158" t="s">
        <v>3</v>
      </c>
      <c r="F718" s="159" t="s">
        <v>510</v>
      </c>
      <c r="H718" s="158" t="s">
        <v>3</v>
      </c>
      <c r="I718" s="160"/>
      <c r="M718" s="157"/>
      <c r="N718" s="161"/>
      <c r="O718" s="162"/>
      <c r="P718" s="162"/>
      <c r="Q718" s="162"/>
      <c r="R718" s="162"/>
      <c r="S718" s="162"/>
      <c r="T718" s="162"/>
      <c r="U718" s="163"/>
      <c r="AU718" s="158" t="s">
        <v>145</v>
      </c>
      <c r="AV718" s="158" t="s">
        <v>82</v>
      </c>
      <c r="AW718" s="13" t="s">
        <v>80</v>
      </c>
      <c r="AX718" s="13" t="s">
        <v>34</v>
      </c>
      <c r="AY718" s="13" t="s">
        <v>72</v>
      </c>
      <c r="AZ718" s="158" t="s">
        <v>134</v>
      </c>
    </row>
    <row r="719" spans="1:66" s="14" customFormat="1">
      <c r="B719" s="164"/>
      <c r="D719" s="152" t="s">
        <v>145</v>
      </c>
      <c r="E719" s="165" t="s">
        <v>3</v>
      </c>
      <c r="F719" s="166" t="s">
        <v>305</v>
      </c>
      <c r="H719" s="167">
        <v>25</v>
      </c>
      <c r="I719" s="168"/>
      <c r="M719" s="164"/>
      <c r="N719" s="169"/>
      <c r="O719" s="170"/>
      <c r="P719" s="170"/>
      <c r="Q719" s="170"/>
      <c r="R719" s="170"/>
      <c r="S719" s="170"/>
      <c r="T719" s="170"/>
      <c r="U719" s="171"/>
      <c r="AU719" s="165" t="s">
        <v>145</v>
      </c>
      <c r="AV719" s="165" t="s">
        <v>82</v>
      </c>
      <c r="AW719" s="14" t="s">
        <v>82</v>
      </c>
      <c r="AX719" s="14" t="s">
        <v>34</v>
      </c>
      <c r="AY719" s="14" t="s">
        <v>72</v>
      </c>
      <c r="AZ719" s="165" t="s">
        <v>134</v>
      </c>
    </row>
    <row r="720" spans="1:66" s="13" customFormat="1">
      <c r="B720" s="157"/>
      <c r="D720" s="152" t="s">
        <v>145</v>
      </c>
      <c r="E720" s="158" t="s">
        <v>3</v>
      </c>
      <c r="F720" s="159" t="s">
        <v>511</v>
      </c>
      <c r="H720" s="158" t="s">
        <v>3</v>
      </c>
      <c r="I720" s="160"/>
      <c r="M720" s="157"/>
      <c r="N720" s="161"/>
      <c r="O720" s="162"/>
      <c r="P720" s="162"/>
      <c r="Q720" s="162"/>
      <c r="R720" s="162"/>
      <c r="S720" s="162"/>
      <c r="T720" s="162"/>
      <c r="U720" s="163"/>
      <c r="AU720" s="158" t="s">
        <v>145</v>
      </c>
      <c r="AV720" s="158" t="s">
        <v>82</v>
      </c>
      <c r="AW720" s="13" t="s">
        <v>80</v>
      </c>
      <c r="AX720" s="13" t="s">
        <v>34</v>
      </c>
      <c r="AY720" s="13" t="s">
        <v>72</v>
      </c>
      <c r="AZ720" s="158" t="s">
        <v>134</v>
      </c>
    </row>
    <row r="721" spans="2:52" s="14" customFormat="1">
      <c r="B721" s="164"/>
      <c r="D721" s="152" t="s">
        <v>145</v>
      </c>
      <c r="E721" s="165" t="s">
        <v>3</v>
      </c>
      <c r="F721" s="166" t="s">
        <v>512</v>
      </c>
      <c r="H721" s="167">
        <v>95</v>
      </c>
      <c r="I721" s="168"/>
      <c r="M721" s="164"/>
      <c r="N721" s="169"/>
      <c r="O721" s="170"/>
      <c r="P721" s="170"/>
      <c r="Q721" s="170"/>
      <c r="R721" s="170"/>
      <c r="S721" s="170"/>
      <c r="T721" s="170"/>
      <c r="U721" s="171"/>
      <c r="AU721" s="165" t="s">
        <v>145</v>
      </c>
      <c r="AV721" s="165" t="s">
        <v>82</v>
      </c>
      <c r="AW721" s="14" t="s">
        <v>82</v>
      </c>
      <c r="AX721" s="14" t="s">
        <v>34</v>
      </c>
      <c r="AY721" s="14" t="s">
        <v>72</v>
      </c>
      <c r="AZ721" s="165" t="s">
        <v>134</v>
      </c>
    </row>
    <row r="722" spans="2:52" s="13" customFormat="1">
      <c r="B722" s="157"/>
      <c r="D722" s="152" t="s">
        <v>145</v>
      </c>
      <c r="E722" s="158" t="s">
        <v>3</v>
      </c>
      <c r="F722" s="159" t="s">
        <v>513</v>
      </c>
      <c r="H722" s="158" t="s">
        <v>3</v>
      </c>
      <c r="I722" s="160"/>
      <c r="M722" s="157"/>
      <c r="N722" s="161"/>
      <c r="O722" s="162"/>
      <c r="P722" s="162"/>
      <c r="Q722" s="162"/>
      <c r="R722" s="162"/>
      <c r="S722" s="162"/>
      <c r="T722" s="162"/>
      <c r="U722" s="163"/>
      <c r="AU722" s="158" t="s">
        <v>145</v>
      </c>
      <c r="AV722" s="158" t="s">
        <v>82</v>
      </c>
      <c r="AW722" s="13" t="s">
        <v>80</v>
      </c>
      <c r="AX722" s="13" t="s">
        <v>34</v>
      </c>
      <c r="AY722" s="13" t="s">
        <v>72</v>
      </c>
      <c r="AZ722" s="158" t="s">
        <v>134</v>
      </c>
    </row>
    <row r="723" spans="2:52" s="14" customFormat="1">
      <c r="B723" s="164"/>
      <c r="D723" s="152" t="s">
        <v>145</v>
      </c>
      <c r="E723" s="165" t="s">
        <v>3</v>
      </c>
      <c r="F723" s="166" t="s">
        <v>400</v>
      </c>
      <c r="H723" s="167">
        <v>42</v>
      </c>
      <c r="I723" s="168"/>
      <c r="M723" s="164"/>
      <c r="N723" s="169"/>
      <c r="O723" s="170"/>
      <c r="P723" s="170"/>
      <c r="Q723" s="170"/>
      <c r="R723" s="170"/>
      <c r="S723" s="170"/>
      <c r="T723" s="170"/>
      <c r="U723" s="171"/>
      <c r="AU723" s="165" t="s">
        <v>145</v>
      </c>
      <c r="AV723" s="165" t="s">
        <v>82</v>
      </c>
      <c r="AW723" s="14" t="s">
        <v>82</v>
      </c>
      <c r="AX723" s="14" t="s">
        <v>34</v>
      </c>
      <c r="AY723" s="14" t="s">
        <v>72</v>
      </c>
      <c r="AZ723" s="165" t="s">
        <v>134</v>
      </c>
    </row>
    <row r="724" spans="2:52" s="13" customFormat="1">
      <c r="B724" s="157"/>
      <c r="D724" s="152" t="s">
        <v>145</v>
      </c>
      <c r="E724" s="158" t="s">
        <v>3</v>
      </c>
      <c r="F724" s="159" t="s">
        <v>514</v>
      </c>
      <c r="H724" s="158" t="s">
        <v>3</v>
      </c>
      <c r="I724" s="160"/>
      <c r="M724" s="157"/>
      <c r="N724" s="161"/>
      <c r="O724" s="162"/>
      <c r="P724" s="162"/>
      <c r="Q724" s="162"/>
      <c r="R724" s="162"/>
      <c r="S724" s="162"/>
      <c r="T724" s="162"/>
      <c r="U724" s="163"/>
      <c r="AU724" s="158" t="s">
        <v>145</v>
      </c>
      <c r="AV724" s="158" t="s">
        <v>82</v>
      </c>
      <c r="AW724" s="13" t="s">
        <v>80</v>
      </c>
      <c r="AX724" s="13" t="s">
        <v>34</v>
      </c>
      <c r="AY724" s="13" t="s">
        <v>72</v>
      </c>
      <c r="AZ724" s="158" t="s">
        <v>134</v>
      </c>
    </row>
    <row r="725" spans="2:52" s="14" customFormat="1">
      <c r="B725" s="164"/>
      <c r="D725" s="152" t="s">
        <v>145</v>
      </c>
      <c r="E725" s="165" t="s">
        <v>3</v>
      </c>
      <c r="F725" s="166" t="s">
        <v>515</v>
      </c>
      <c r="H725" s="167">
        <v>5.5</v>
      </c>
      <c r="I725" s="168"/>
      <c r="M725" s="164"/>
      <c r="N725" s="169"/>
      <c r="O725" s="170"/>
      <c r="P725" s="170"/>
      <c r="Q725" s="170"/>
      <c r="R725" s="170"/>
      <c r="S725" s="170"/>
      <c r="T725" s="170"/>
      <c r="U725" s="171"/>
      <c r="AU725" s="165" t="s">
        <v>145</v>
      </c>
      <c r="AV725" s="165" t="s">
        <v>82</v>
      </c>
      <c r="AW725" s="14" t="s">
        <v>82</v>
      </c>
      <c r="AX725" s="14" t="s">
        <v>34</v>
      </c>
      <c r="AY725" s="14" t="s">
        <v>72</v>
      </c>
      <c r="AZ725" s="165" t="s">
        <v>134</v>
      </c>
    </row>
    <row r="726" spans="2:52" s="13" customFormat="1">
      <c r="B726" s="157"/>
      <c r="D726" s="152" t="s">
        <v>145</v>
      </c>
      <c r="E726" s="158" t="s">
        <v>3</v>
      </c>
      <c r="F726" s="159" t="s">
        <v>516</v>
      </c>
      <c r="H726" s="158" t="s">
        <v>3</v>
      </c>
      <c r="I726" s="160"/>
      <c r="M726" s="157"/>
      <c r="N726" s="161"/>
      <c r="O726" s="162"/>
      <c r="P726" s="162"/>
      <c r="Q726" s="162"/>
      <c r="R726" s="162"/>
      <c r="S726" s="162"/>
      <c r="T726" s="162"/>
      <c r="U726" s="163"/>
      <c r="AU726" s="158" t="s">
        <v>145</v>
      </c>
      <c r="AV726" s="158" t="s">
        <v>82</v>
      </c>
      <c r="AW726" s="13" t="s">
        <v>80</v>
      </c>
      <c r="AX726" s="13" t="s">
        <v>34</v>
      </c>
      <c r="AY726" s="13" t="s">
        <v>72</v>
      </c>
      <c r="AZ726" s="158" t="s">
        <v>134</v>
      </c>
    </row>
    <row r="727" spans="2:52" s="14" customFormat="1">
      <c r="B727" s="164"/>
      <c r="D727" s="152" t="s">
        <v>145</v>
      </c>
      <c r="E727" s="165" t="s">
        <v>3</v>
      </c>
      <c r="F727" s="166" t="s">
        <v>321</v>
      </c>
      <c r="H727" s="167">
        <v>27</v>
      </c>
      <c r="I727" s="168"/>
      <c r="M727" s="164"/>
      <c r="N727" s="169"/>
      <c r="O727" s="170"/>
      <c r="P727" s="170"/>
      <c r="Q727" s="170"/>
      <c r="R727" s="170"/>
      <c r="S727" s="170"/>
      <c r="T727" s="170"/>
      <c r="U727" s="171"/>
      <c r="AU727" s="165" t="s">
        <v>145</v>
      </c>
      <c r="AV727" s="165" t="s">
        <v>82</v>
      </c>
      <c r="AW727" s="14" t="s">
        <v>82</v>
      </c>
      <c r="AX727" s="14" t="s">
        <v>34</v>
      </c>
      <c r="AY727" s="14" t="s">
        <v>72</v>
      </c>
      <c r="AZ727" s="165" t="s">
        <v>134</v>
      </c>
    </row>
    <row r="728" spans="2:52" s="13" customFormat="1">
      <c r="B728" s="157"/>
      <c r="D728" s="152" t="s">
        <v>145</v>
      </c>
      <c r="E728" s="158" t="s">
        <v>3</v>
      </c>
      <c r="F728" s="159" t="s">
        <v>517</v>
      </c>
      <c r="H728" s="158" t="s">
        <v>3</v>
      </c>
      <c r="I728" s="160"/>
      <c r="M728" s="157"/>
      <c r="N728" s="161"/>
      <c r="O728" s="162"/>
      <c r="P728" s="162"/>
      <c r="Q728" s="162"/>
      <c r="R728" s="162"/>
      <c r="S728" s="162"/>
      <c r="T728" s="162"/>
      <c r="U728" s="163"/>
      <c r="AU728" s="158" t="s">
        <v>145</v>
      </c>
      <c r="AV728" s="158" t="s">
        <v>82</v>
      </c>
      <c r="AW728" s="13" t="s">
        <v>80</v>
      </c>
      <c r="AX728" s="13" t="s">
        <v>34</v>
      </c>
      <c r="AY728" s="13" t="s">
        <v>72</v>
      </c>
      <c r="AZ728" s="158" t="s">
        <v>134</v>
      </c>
    </row>
    <row r="729" spans="2:52" s="14" customFormat="1">
      <c r="B729" s="164"/>
      <c r="D729" s="152" t="s">
        <v>145</v>
      </c>
      <c r="E729" s="165" t="s">
        <v>3</v>
      </c>
      <c r="F729" s="166" t="s">
        <v>458</v>
      </c>
      <c r="H729" s="167">
        <v>48</v>
      </c>
      <c r="I729" s="168"/>
      <c r="M729" s="164"/>
      <c r="N729" s="169"/>
      <c r="O729" s="170"/>
      <c r="P729" s="170"/>
      <c r="Q729" s="170"/>
      <c r="R729" s="170"/>
      <c r="S729" s="170"/>
      <c r="T729" s="170"/>
      <c r="U729" s="171"/>
      <c r="AU729" s="165" t="s">
        <v>145</v>
      </c>
      <c r="AV729" s="165" t="s">
        <v>82</v>
      </c>
      <c r="AW729" s="14" t="s">
        <v>82</v>
      </c>
      <c r="AX729" s="14" t="s">
        <v>34</v>
      </c>
      <c r="AY729" s="14" t="s">
        <v>72</v>
      </c>
      <c r="AZ729" s="165" t="s">
        <v>134</v>
      </c>
    </row>
    <row r="730" spans="2:52" s="13" customFormat="1">
      <c r="B730" s="157"/>
      <c r="D730" s="152" t="s">
        <v>145</v>
      </c>
      <c r="E730" s="158" t="s">
        <v>3</v>
      </c>
      <c r="F730" s="159" t="s">
        <v>518</v>
      </c>
      <c r="H730" s="158" t="s">
        <v>3</v>
      </c>
      <c r="I730" s="160"/>
      <c r="M730" s="157"/>
      <c r="N730" s="161"/>
      <c r="O730" s="162"/>
      <c r="P730" s="162"/>
      <c r="Q730" s="162"/>
      <c r="R730" s="162"/>
      <c r="S730" s="162"/>
      <c r="T730" s="162"/>
      <c r="U730" s="163"/>
      <c r="AU730" s="158" t="s">
        <v>145</v>
      </c>
      <c r="AV730" s="158" t="s">
        <v>82</v>
      </c>
      <c r="AW730" s="13" t="s">
        <v>80</v>
      </c>
      <c r="AX730" s="13" t="s">
        <v>34</v>
      </c>
      <c r="AY730" s="13" t="s">
        <v>72</v>
      </c>
      <c r="AZ730" s="158" t="s">
        <v>134</v>
      </c>
    </row>
    <row r="731" spans="2:52" s="14" customFormat="1">
      <c r="B731" s="164"/>
      <c r="D731" s="152" t="s">
        <v>145</v>
      </c>
      <c r="E731" s="165" t="s">
        <v>3</v>
      </c>
      <c r="F731" s="166" t="s">
        <v>257</v>
      </c>
      <c r="H731" s="167">
        <v>20</v>
      </c>
      <c r="I731" s="168"/>
      <c r="M731" s="164"/>
      <c r="N731" s="169"/>
      <c r="O731" s="170"/>
      <c r="P731" s="170"/>
      <c r="Q731" s="170"/>
      <c r="R731" s="170"/>
      <c r="S731" s="170"/>
      <c r="T731" s="170"/>
      <c r="U731" s="171"/>
      <c r="AU731" s="165" t="s">
        <v>145</v>
      </c>
      <c r="AV731" s="165" t="s">
        <v>82</v>
      </c>
      <c r="AW731" s="14" t="s">
        <v>82</v>
      </c>
      <c r="AX731" s="14" t="s">
        <v>34</v>
      </c>
      <c r="AY731" s="14" t="s">
        <v>72</v>
      </c>
      <c r="AZ731" s="165" t="s">
        <v>134</v>
      </c>
    </row>
    <row r="732" spans="2:52" s="13" customFormat="1">
      <c r="B732" s="157"/>
      <c r="D732" s="152" t="s">
        <v>145</v>
      </c>
      <c r="E732" s="158" t="s">
        <v>3</v>
      </c>
      <c r="F732" s="159" t="s">
        <v>519</v>
      </c>
      <c r="H732" s="158" t="s">
        <v>3</v>
      </c>
      <c r="I732" s="160"/>
      <c r="M732" s="157"/>
      <c r="N732" s="161"/>
      <c r="O732" s="162"/>
      <c r="P732" s="162"/>
      <c r="Q732" s="162"/>
      <c r="R732" s="162"/>
      <c r="S732" s="162"/>
      <c r="T732" s="162"/>
      <c r="U732" s="163"/>
      <c r="AU732" s="158" t="s">
        <v>145</v>
      </c>
      <c r="AV732" s="158" t="s">
        <v>82</v>
      </c>
      <c r="AW732" s="13" t="s">
        <v>80</v>
      </c>
      <c r="AX732" s="13" t="s">
        <v>34</v>
      </c>
      <c r="AY732" s="13" t="s">
        <v>72</v>
      </c>
      <c r="AZ732" s="158" t="s">
        <v>134</v>
      </c>
    </row>
    <row r="733" spans="2:52" s="14" customFormat="1">
      <c r="B733" s="164"/>
      <c r="D733" s="152" t="s">
        <v>145</v>
      </c>
      <c r="E733" s="165" t="s">
        <v>3</v>
      </c>
      <c r="F733" s="166" t="s">
        <v>520</v>
      </c>
      <c r="H733" s="167">
        <v>23.5</v>
      </c>
      <c r="I733" s="168"/>
      <c r="M733" s="164"/>
      <c r="N733" s="169"/>
      <c r="O733" s="170"/>
      <c r="P733" s="170"/>
      <c r="Q733" s="170"/>
      <c r="R733" s="170"/>
      <c r="S733" s="170"/>
      <c r="T733" s="170"/>
      <c r="U733" s="171"/>
      <c r="AU733" s="165" t="s">
        <v>145</v>
      </c>
      <c r="AV733" s="165" t="s">
        <v>82</v>
      </c>
      <c r="AW733" s="14" t="s">
        <v>82</v>
      </c>
      <c r="AX733" s="14" t="s">
        <v>34</v>
      </c>
      <c r="AY733" s="14" t="s">
        <v>72</v>
      </c>
      <c r="AZ733" s="165" t="s">
        <v>134</v>
      </c>
    </row>
    <row r="734" spans="2:52" s="13" customFormat="1">
      <c r="B734" s="157"/>
      <c r="D734" s="152" t="s">
        <v>145</v>
      </c>
      <c r="E734" s="158" t="s">
        <v>3</v>
      </c>
      <c r="F734" s="159" t="s">
        <v>521</v>
      </c>
      <c r="H734" s="158" t="s">
        <v>3</v>
      </c>
      <c r="I734" s="160"/>
      <c r="M734" s="157"/>
      <c r="N734" s="161"/>
      <c r="O734" s="162"/>
      <c r="P734" s="162"/>
      <c r="Q734" s="162"/>
      <c r="R734" s="162"/>
      <c r="S734" s="162"/>
      <c r="T734" s="162"/>
      <c r="U734" s="163"/>
      <c r="AU734" s="158" t="s">
        <v>145</v>
      </c>
      <c r="AV734" s="158" t="s">
        <v>82</v>
      </c>
      <c r="AW734" s="13" t="s">
        <v>80</v>
      </c>
      <c r="AX734" s="13" t="s">
        <v>34</v>
      </c>
      <c r="AY734" s="13" t="s">
        <v>72</v>
      </c>
      <c r="AZ734" s="158" t="s">
        <v>134</v>
      </c>
    </row>
    <row r="735" spans="2:52" s="14" customFormat="1">
      <c r="B735" s="164"/>
      <c r="D735" s="152" t="s">
        <v>145</v>
      </c>
      <c r="E735" s="165" t="s">
        <v>3</v>
      </c>
      <c r="F735" s="166" t="s">
        <v>522</v>
      </c>
      <c r="H735" s="167">
        <v>32.5</v>
      </c>
      <c r="I735" s="168"/>
      <c r="M735" s="164"/>
      <c r="N735" s="169"/>
      <c r="O735" s="170"/>
      <c r="P735" s="170"/>
      <c r="Q735" s="170"/>
      <c r="R735" s="170"/>
      <c r="S735" s="170"/>
      <c r="T735" s="170"/>
      <c r="U735" s="171"/>
      <c r="AU735" s="165" t="s">
        <v>145</v>
      </c>
      <c r="AV735" s="165" t="s">
        <v>82</v>
      </c>
      <c r="AW735" s="14" t="s">
        <v>82</v>
      </c>
      <c r="AX735" s="14" t="s">
        <v>34</v>
      </c>
      <c r="AY735" s="14" t="s">
        <v>72</v>
      </c>
      <c r="AZ735" s="165" t="s">
        <v>134</v>
      </c>
    </row>
    <row r="736" spans="2:52" s="13" customFormat="1">
      <c r="B736" s="157"/>
      <c r="D736" s="152" t="s">
        <v>145</v>
      </c>
      <c r="E736" s="158" t="s">
        <v>3</v>
      </c>
      <c r="F736" s="159" t="s">
        <v>523</v>
      </c>
      <c r="H736" s="158" t="s">
        <v>3</v>
      </c>
      <c r="I736" s="160"/>
      <c r="M736" s="157"/>
      <c r="N736" s="161"/>
      <c r="O736" s="162"/>
      <c r="P736" s="162"/>
      <c r="Q736" s="162"/>
      <c r="R736" s="162"/>
      <c r="S736" s="162"/>
      <c r="T736" s="162"/>
      <c r="U736" s="163"/>
      <c r="AU736" s="158" t="s">
        <v>145</v>
      </c>
      <c r="AV736" s="158" t="s">
        <v>82</v>
      </c>
      <c r="AW736" s="13" t="s">
        <v>80</v>
      </c>
      <c r="AX736" s="13" t="s">
        <v>34</v>
      </c>
      <c r="AY736" s="13" t="s">
        <v>72</v>
      </c>
      <c r="AZ736" s="158" t="s">
        <v>134</v>
      </c>
    </row>
    <row r="737" spans="1:66" s="14" customFormat="1">
      <c r="B737" s="164"/>
      <c r="D737" s="152" t="s">
        <v>145</v>
      </c>
      <c r="E737" s="165" t="s">
        <v>3</v>
      </c>
      <c r="F737" s="166" t="s">
        <v>524</v>
      </c>
      <c r="H737" s="167">
        <v>10.5</v>
      </c>
      <c r="I737" s="168"/>
      <c r="M737" s="164"/>
      <c r="N737" s="169"/>
      <c r="O737" s="170"/>
      <c r="P737" s="170"/>
      <c r="Q737" s="170"/>
      <c r="R737" s="170"/>
      <c r="S737" s="170"/>
      <c r="T737" s="170"/>
      <c r="U737" s="171"/>
      <c r="AU737" s="165" t="s">
        <v>145</v>
      </c>
      <c r="AV737" s="165" t="s">
        <v>82</v>
      </c>
      <c r="AW737" s="14" t="s">
        <v>82</v>
      </c>
      <c r="AX737" s="14" t="s">
        <v>34</v>
      </c>
      <c r="AY737" s="14" t="s">
        <v>72</v>
      </c>
      <c r="AZ737" s="165" t="s">
        <v>134</v>
      </c>
    </row>
    <row r="738" spans="1:66" s="15" customFormat="1">
      <c r="B738" s="172"/>
      <c r="D738" s="152" t="s">
        <v>145</v>
      </c>
      <c r="E738" s="173" t="s">
        <v>3</v>
      </c>
      <c r="F738" s="174" t="s">
        <v>155</v>
      </c>
      <c r="H738" s="175">
        <v>8982</v>
      </c>
      <c r="I738" s="176"/>
      <c r="M738" s="172"/>
      <c r="N738" s="177"/>
      <c r="O738" s="178"/>
      <c r="P738" s="178"/>
      <c r="Q738" s="178"/>
      <c r="R738" s="178"/>
      <c r="S738" s="178"/>
      <c r="T738" s="178"/>
      <c r="U738" s="179"/>
      <c r="AU738" s="173" t="s">
        <v>145</v>
      </c>
      <c r="AV738" s="173" t="s">
        <v>82</v>
      </c>
      <c r="AW738" s="15" t="s">
        <v>141</v>
      </c>
      <c r="AX738" s="15" t="s">
        <v>34</v>
      </c>
      <c r="AY738" s="15" t="s">
        <v>80</v>
      </c>
      <c r="AZ738" s="173" t="s">
        <v>134</v>
      </c>
    </row>
    <row r="739" spans="1:66" s="2" customFormat="1" ht="14.45" customHeight="1">
      <c r="A739" s="33"/>
      <c r="B739" s="138"/>
      <c r="C739" s="139" t="s">
        <v>762</v>
      </c>
      <c r="D739" s="139" t="s">
        <v>136</v>
      </c>
      <c r="E739" s="140" t="s">
        <v>763</v>
      </c>
      <c r="F739" s="141" t="s">
        <v>764</v>
      </c>
      <c r="G739" s="142" t="s">
        <v>139</v>
      </c>
      <c r="H739" s="143">
        <v>7302</v>
      </c>
      <c r="I739" s="144"/>
      <c r="J739" s="145">
        <f>ROUND(I739*H739,2)</f>
        <v>0</v>
      </c>
      <c r="K739" s="141" t="s">
        <v>140</v>
      </c>
      <c r="L739" s="282" t="s">
        <v>1408</v>
      </c>
      <c r="M739" s="34"/>
      <c r="N739" s="146" t="s">
        <v>3</v>
      </c>
      <c r="O739" s="147" t="s">
        <v>43</v>
      </c>
      <c r="P739" s="54"/>
      <c r="Q739" s="148">
        <f>P739*H739</f>
        <v>0</v>
      </c>
      <c r="R739" s="148">
        <v>0.18462999999999999</v>
      </c>
      <c r="S739" s="148">
        <f>R739*H739</f>
        <v>1348.1682599999999</v>
      </c>
      <c r="T739" s="148">
        <v>0</v>
      </c>
      <c r="U739" s="149">
        <f>T739*H739</f>
        <v>0</v>
      </c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F739" s="33"/>
      <c r="AS739" s="150" t="s">
        <v>141</v>
      </c>
      <c r="AU739" s="150" t="s">
        <v>136</v>
      </c>
      <c r="AV739" s="150" t="s">
        <v>82</v>
      </c>
      <c r="AZ739" s="18" t="s">
        <v>134</v>
      </c>
      <c r="BF739" s="151">
        <f>IF(O739="základní",J739,0)</f>
        <v>0</v>
      </c>
      <c r="BG739" s="151">
        <f>IF(O739="snížená",J739,0)</f>
        <v>0</v>
      </c>
      <c r="BH739" s="151">
        <f>IF(O739="zákl. přenesená",J739,0)</f>
        <v>0</v>
      </c>
      <c r="BI739" s="151">
        <f>IF(O739="sníž. přenesená",J739,0)</f>
        <v>0</v>
      </c>
      <c r="BJ739" s="151">
        <f>IF(O739="nulová",J739,0)</f>
        <v>0</v>
      </c>
      <c r="BK739" s="18" t="s">
        <v>80</v>
      </c>
      <c r="BL739" s="151">
        <f>ROUND(I739*H739,2)</f>
        <v>0</v>
      </c>
      <c r="BM739" s="18" t="s">
        <v>141</v>
      </c>
      <c r="BN739" s="150" t="s">
        <v>765</v>
      </c>
    </row>
    <row r="740" spans="1:66" s="2" customFormat="1" ht="19.5">
      <c r="A740" s="33"/>
      <c r="B740" s="34"/>
      <c r="C740" s="33"/>
      <c r="D740" s="152" t="s">
        <v>143</v>
      </c>
      <c r="E740" s="33"/>
      <c r="F740" s="153" t="s">
        <v>766</v>
      </c>
      <c r="G740" s="33"/>
      <c r="H740" s="33"/>
      <c r="I740" s="154"/>
      <c r="J740" s="33"/>
      <c r="K740" s="33"/>
      <c r="M740" s="34"/>
      <c r="N740" s="155"/>
      <c r="O740" s="156"/>
      <c r="P740" s="54"/>
      <c r="Q740" s="54"/>
      <c r="R740" s="54"/>
      <c r="S740" s="54"/>
      <c r="T740" s="54"/>
      <c r="U740" s="55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F740" s="33"/>
      <c r="AU740" s="18" t="s">
        <v>143</v>
      </c>
      <c r="AV740" s="18" t="s">
        <v>82</v>
      </c>
    </row>
    <row r="741" spans="1:66" s="13" customFormat="1">
      <c r="B741" s="157"/>
      <c r="D741" s="152" t="s">
        <v>145</v>
      </c>
      <c r="E741" s="158" t="s">
        <v>3</v>
      </c>
      <c r="F741" s="159" t="s">
        <v>146</v>
      </c>
      <c r="H741" s="158" t="s">
        <v>3</v>
      </c>
      <c r="I741" s="160"/>
      <c r="M741" s="157"/>
      <c r="N741" s="161"/>
      <c r="O741" s="162"/>
      <c r="P741" s="162"/>
      <c r="Q741" s="162"/>
      <c r="R741" s="162"/>
      <c r="S741" s="162"/>
      <c r="T741" s="162"/>
      <c r="U741" s="163"/>
      <c r="AU741" s="158" t="s">
        <v>145</v>
      </c>
      <c r="AV741" s="158" t="s">
        <v>82</v>
      </c>
      <c r="AW741" s="13" t="s">
        <v>80</v>
      </c>
      <c r="AX741" s="13" t="s">
        <v>34</v>
      </c>
      <c r="AY741" s="13" t="s">
        <v>72</v>
      </c>
      <c r="AZ741" s="158" t="s">
        <v>134</v>
      </c>
    </row>
    <row r="742" spans="1:66" s="13" customFormat="1">
      <c r="B742" s="157"/>
      <c r="D742" s="152" t="s">
        <v>145</v>
      </c>
      <c r="E742" s="158" t="s">
        <v>3</v>
      </c>
      <c r="F742" s="159" t="s">
        <v>767</v>
      </c>
      <c r="H742" s="158" t="s">
        <v>3</v>
      </c>
      <c r="I742" s="160"/>
      <c r="M742" s="157"/>
      <c r="N742" s="161"/>
      <c r="O742" s="162"/>
      <c r="P742" s="162"/>
      <c r="Q742" s="162"/>
      <c r="R742" s="162"/>
      <c r="S742" s="162"/>
      <c r="T742" s="162"/>
      <c r="U742" s="163"/>
      <c r="AU742" s="158" t="s">
        <v>145</v>
      </c>
      <c r="AV742" s="158" t="s">
        <v>82</v>
      </c>
      <c r="AW742" s="13" t="s">
        <v>80</v>
      </c>
      <c r="AX742" s="13" t="s">
        <v>34</v>
      </c>
      <c r="AY742" s="13" t="s">
        <v>72</v>
      </c>
      <c r="AZ742" s="158" t="s">
        <v>134</v>
      </c>
    </row>
    <row r="743" spans="1:66" s="14" customFormat="1">
      <c r="B743" s="164"/>
      <c r="D743" s="152" t="s">
        <v>145</v>
      </c>
      <c r="E743" s="165" t="s">
        <v>3</v>
      </c>
      <c r="F743" s="166" t="s">
        <v>768</v>
      </c>
      <c r="H743" s="167">
        <v>6940</v>
      </c>
      <c r="I743" s="168"/>
      <c r="M743" s="164"/>
      <c r="N743" s="169"/>
      <c r="O743" s="170"/>
      <c r="P743" s="170"/>
      <c r="Q743" s="170"/>
      <c r="R743" s="170"/>
      <c r="S743" s="170"/>
      <c r="T743" s="170"/>
      <c r="U743" s="171"/>
      <c r="AU743" s="165" t="s">
        <v>145</v>
      </c>
      <c r="AV743" s="165" t="s">
        <v>82</v>
      </c>
      <c r="AW743" s="14" t="s">
        <v>82</v>
      </c>
      <c r="AX743" s="14" t="s">
        <v>34</v>
      </c>
      <c r="AY743" s="14" t="s">
        <v>72</v>
      </c>
      <c r="AZ743" s="165" t="s">
        <v>134</v>
      </c>
    </row>
    <row r="744" spans="1:66" s="13" customFormat="1">
      <c r="B744" s="157"/>
      <c r="D744" s="152" t="s">
        <v>145</v>
      </c>
      <c r="E744" s="158" t="s">
        <v>3</v>
      </c>
      <c r="F744" s="159" t="s">
        <v>508</v>
      </c>
      <c r="H744" s="158" t="s">
        <v>3</v>
      </c>
      <c r="I744" s="160"/>
      <c r="M744" s="157"/>
      <c r="N744" s="161"/>
      <c r="O744" s="162"/>
      <c r="P744" s="162"/>
      <c r="Q744" s="162"/>
      <c r="R744" s="162"/>
      <c r="S744" s="162"/>
      <c r="T744" s="162"/>
      <c r="U744" s="163"/>
      <c r="AU744" s="158" t="s">
        <v>145</v>
      </c>
      <c r="AV744" s="158" t="s">
        <v>82</v>
      </c>
      <c r="AW744" s="13" t="s">
        <v>80</v>
      </c>
      <c r="AX744" s="13" t="s">
        <v>34</v>
      </c>
      <c r="AY744" s="13" t="s">
        <v>72</v>
      </c>
      <c r="AZ744" s="158" t="s">
        <v>134</v>
      </c>
    </row>
    <row r="745" spans="1:66" s="13" customFormat="1">
      <c r="B745" s="157"/>
      <c r="D745" s="152" t="s">
        <v>145</v>
      </c>
      <c r="E745" s="158" t="s">
        <v>3</v>
      </c>
      <c r="F745" s="159" t="s">
        <v>509</v>
      </c>
      <c r="H745" s="158" t="s">
        <v>3</v>
      </c>
      <c r="I745" s="160"/>
      <c r="M745" s="157"/>
      <c r="N745" s="161"/>
      <c r="O745" s="162"/>
      <c r="P745" s="162"/>
      <c r="Q745" s="162"/>
      <c r="R745" s="162"/>
      <c r="S745" s="162"/>
      <c r="T745" s="162"/>
      <c r="U745" s="163"/>
      <c r="AU745" s="158" t="s">
        <v>145</v>
      </c>
      <c r="AV745" s="158" t="s">
        <v>82</v>
      </c>
      <c r="AW745" s="13" t="s">
        <v>80</v>
      </c>
      <c r="AX745" s="13" t="s">
        <v>34</v>
      </c>
      <c r="AY745" s="13" t="s">
        <v>72</v>
      </c>
      <c r="AZ745" s="158" t="s">
        <v>134</v>
      </c>
    </row>
    <row r="746" spans="1:66" s="14" customFormat="1">
      <c r="B746" s="164"/>
      <c r="D746" s="152" t="s">
        <v>145</v>
      </c>
      <c r="E746" s="165" t="s">
        <v>3</v>
      </c>
      <c r="F746" s="166" t="s">
        <v>351</v>
      </c>
      <c r="H746" s="167">
        <v>33</v>
      </c>
      <c r="I746" s="168"/>
      <c r="M746" s="164"/>
      <c r="N746" s="169"/>
      <c r="O746" s="170"/>
      <c r="P746" s="170"/>
      <c r="Q746" s="170"/>
      <c r="R746" s="170"/>
      <c r="S746" s="170"/>
      <c r="T746" s="170"/>
      <c r="U746" s="171"/>
      <c r="AU746" s="165" t="s">
        <v>145</v>
      </c>
      <c r="AV746" s="165" t="s">
        <v>82</v>
      </c>
      <c r="AW746" s="14" t="s">
        <v>82</v>
      </c>
      <c r="AX746" s="14" t="s">
        <v>34</v>
      </c>
      <c r="AY746" s="14" t="s">
        <v>72</v>
      </c>
      <c r="AZ746" s="165" t="s">
        <v>134</v>
      </c>
    </row>
    <row r="747" spans="1:66" s="13" customFormat="1">
      <c r="B747" s="157"/>
      <c r="D747" s="152" t="s">
        <v>145</v>
      </c>
      <c r="E747" s="158" t="s">
        <v>3</v>
      </c>
      <c r="F747" s="159" t="s">
        <v>510</v>
      </c>
      <c r="H747" s="158" t="s">
        <v>3</v>
      </c>
      <c r="I747" s="160"/>
      <c r="M747" s="157"/>
      <c r="N747" s="161"/>
      <c r="O747" s="162"/>
      <c r="P747" s="162"/>
      <c r="Q747" s="162"/>
      <c r="R747" s="162"/>
      <c r="S747" s="162"/>
      <c r="T747" s="162"/>
      <c r="U747" s="163"/>
      <c r="AU747" s="158" t="s">
        <v>145</v>
      </c>
      <c r="AV747" s="158" t="s">
        <v>82</v>
      </c>
      <c r="AW747" s="13" t="s">
        <v>80</v>
      </c>
      <c r="AX747" s="13" t="s">
        <v>34</v>
      </c>
      <c r="AY747" s="13" t="s">
        <v>72</v>
      </c>
      <c r="AZ747" s="158" t="s">
        <v>134</v>
      </c>
    </row>
    <row r="748" spans="1:66" s="14" customFormat="1">
      <c r="B748" s="164"/>
      <c r="D748" s="152" t="s">
        <v>145</v>
      </c>
      <c r="E748" s="165" t="s">
        <v>3</v>
      </c>
      <c r="F748" s="166" t="s">
        <v>305</v>
      </c>
      <c r="H748" s="167">
        <v>25</v>
      </c>
      <c r="I748" s="168"/>
      <c r="M748" s="164"/>
      <c r="N748" s="169"/>
      <c r="O748" s="170"/>
      <c r="P748" s="170"/>
      <c r="Q748" s="170"/>
      <c r="R748" s="170"/>
      <c r="S748" s="170"/>
      <c r="T748" s="170"/>
      <c r="U748" s="171"/>
      <c r="AU748" s="165" t="s">
        <v>145</v>
      </c>
      <c r="AV748" s="165" t="s">
        <v>82</v>
      </c>
      <c r="AW748" s="14" t="s">
        <v>82</v>
      </c>
      <c r="AX748" s="14" t="s">
        <v>34</v>
      </c>
      <c r="AY748" s="14" t="s">
        <v>72</v>
      </c>
      <c r="AZ748" s="165" t="s">
        <v>134</v>
      </c>
    </row>
    <row r="749" spans="1:66" s="13" customFormat="1">
      <c r="B749" s="157"/>
      <c r="D749" s="152" t="s">
        <v>145</v>
      </c>
      <c r="E749" s="158" t="s">
        <v>3</v>
      </c>
      <c r="F749" s="159" t="s">
        <v>511</v>
      </c>
      <c r="H749" s="158" t="s">
        <v>3</v>
      </c>
      <c r="I749" s="160"/>
      <c r="M749" s="157"/>
      <c r="N749" s="161"/>
      <c r="O749" s="162"/>
      <c r="P749" s="162"/>
      <c r="Q749" s="162"/>
      <c r="R749" s="162"/>
      <c r="S749" s="162"/>
      <c r="T749" s="162"/>
      <c r="U749" s="163"/>
      <c r="AU749" s="158" t="s">
        <v>145</v>
      </c>
      <c r="AV749" s="158" t="s">
        <v>82</v>
      </c>
      <c r="AW749" s="13" t="s">
        <v>80</v>
      </c>
      <c r="AX749" s="13" t="s">
        <v>34</v>
      </c>
      <c r="AY749" s="13" t="s">
        <v>72</v>
      </c>
      <c r="AZ749" s="158" t="s">
        <v>134</v>
      </c>
    </row>
    <row r="750" spans="1:66" s="14" customFormat="1">
      <c r="B750" s="164"/>
      <c r="D750" s="152" t="s">
        <v>145</v>
      </c>
      <c r="E750" s="165" t="s">
        <v>3</v>
      </c>
      <c r="F750" s="166" t="s">
        <v>512</v>
      </c>
      <c r="H750" s="167">
        <v>95</v>
      </c>
      <c r="I750" s="168"/>
      <c r="M750" s="164"/>
      <c r="N750" s="169"/>
      <c r="O750" s="170"/>
      <c r="P750" s="170"/>
      <c r="Q750" s="170"/>
      <c r="R750" s="170"/>
      <c r="S750" s="170"/>
      <c r="T750" s="170"/>
      <c r="U750" s="171"/>
      <c r="AU750" s="165" t="s">
        <v>145</v>
      </c>
      <c r="AV750" s="165" t="s">
        <v>82</v>
      </c>
      <c r="AW750" s="14" t="s">
        <v>82</v>
      </c>
      <c r="AX750" s="14" t="s">
        <v>34</v>
      </c>
      <c r="AY750" s="14" t="s">
        <v>72</v>
      </c>
      <c r="AZ750" s="165" t="s">
        <v>134</v>
      </c>
    </row>
    <row r="751" spans="1:66" s="13" customFormat="1">
      <c r="B751" s="157"/>
      <c r="D751" s="152" t="s">
        <v>145</v>
      </c>
      <c r="E751" s="158" t="s">
        <v>3</v>
      </c>
      <c r="F751" s="159" t="s">
        <v>513</v>
      </c>
      <c r="H751" s="158" t="s">
        <v>3</v>
      </c>
      <c r="I751" s="160"/>
      <c r="M751" s="157"/>
      <c r="N751" s="161"/>
      <c r="O751" s="162"/>
      <c r="P751" s="162"/>
      <c r="Q751" s="162"/>
      <c r="R751" s="162"/>
      <c r="S751" s="162"/>
      <c r="T751" s="162"/>
      <c r="U751" s="163"/>
      <c r="AU751" s="158" t="s">
        <v>145</v>
      </c>
      <c r="AV751" s="158" t="s">
        <v>82</v>
      </c>
      <c r="AW751" s="13" t="s">
        <v>80</v>
      </c>
      <c r="AX751" s="13" t="s">
        <v>34</v>
      </c>
      <c r="AY751" s="13" t="s">
        <v>72</v>
      </c>
      <c r="AZ751" s="158" t="s">
        <v>134</v>
      </c>
    </row>
    <row r="752" spans="1:66" s="14" customFormat="1">
      <c r="B752" s="164"/>
      <c r="D752" s="152" t="s">
        <v>145</v>
      </c>
      <c r="E752" s="165" t="s">
        <v>3</v>
      </c>
      <c r="F752" s="166" t="s">
        <v>400</v>
      </c>
      <c r="H752" s="167">
        <v>42</v>
      </c>
      <c r="I752" s="168"/>
      <c r="M752" s="164"/>
      <c r="N752" s="169"/>
      <c r="O752" s="170"/>
      <c r="P752" s="170"/>
      <c r="Q752" s="170"/>
      <c r="R752" s="170"/>
      <c r="S752" s="170"/>
      <c r="T752" s="170"/>
      <c r="U752" s="171"/>
      <c r="AU752" s="165" t="s">
        <v>145</v>
      </c>
      <c r="AV752" s="165" t="s">
        <v>82</v>
      </c>
      <c r="AW752" s="14" t="s">
        <v>82</v>
      </c>
      <c r="AX752" s="14" t="s">
        <v>34</v>
      </c>
      <c r="AY752" s="14" t="s">
        <v>72</v>
      </c>
      <c r="AZ752" s="165" t="s">
        <v>134</v>
      </c>
    </row>
    <row r="753" spans="1:66" s="13" customFormat="1">
      <c r="B753" s="157"/>
      <c r="D753" s="152" t="s">
        <v>145</v>
      </c>
      <c r="E753" s="158" t="s">
        <v>3</v>
      </c>
      <c r="F753" s="159" t="s">
        <v>514</v>
      </c>
      <c r="H753" s="158" t="s">
        <v>3</v>
      </c>
      <c r="I753" s="160"/>
      <c r="M753" s="157"/>
      <c r="N753" s="161"/>
      <c r="O753" s="162"/>
      <c r="P753" s="162"/>
      <c r="Q753" s="162"/>
      <c r="R753" s="162"/>
      <c r="S753" s="162"/>
      <c r="T753" s="162"/>
      <c r="U753" s="163"/>
      <c r="AU753" s="158" t="s">
        <v>145</v>
      </c>
      <c r="AV753" s="158" t="s">
        <v>82</v>
      </c>
      <c r="AW753" s="13" t="s">
        <v>80</v>
      </c>
      <c r="AX753" s="13" t="s">
        <v>34</v>
      </c>
      <c r="AY753" s="13" t="s">
        <v>72</v>
      </c>
      <c r="AZ753" s="158" t="s">
        <v>134</v>
      </c>
    </row>
    <row r="754" spans="1:66" s="14" customFormat="1">
      <c r="B754" s="164"/>
      <c r="D754" s="152" t="s">
        <v>145</v>
      </c>
      <c r="E754" s="165" t="s">
        <v>3</v>
      </c>
      <c r="F754" s="166" t="s">
        <v>515</v>
      </c>
      <c r="H754" s="167">
        <v>5.5</v>
      </c>
      <c r="I754" s="168"/>
      <c r="M754" s="164"/>
      <c r="N754" s="169"/>
      <c r="O754" s="170"/>
      <c r="P754" s="170"/>
      <c r="Q754" s="170"/>
      <c r="R754" s="170"/>
      <c r="S754" s="170"/>
      <c r="T754" s="170"/>
      <c r="U754" s="171"/>
      <c r="AU754" s="165" t="s">
        <v>145</v>
      </c>
      <c r="AV754" s="165" t="s">
        <v>82</v>
      </c>
      <c r="AW754" s="14" t="s">
        <v>82</v>
      </c>
      <c r="AX754" s="14" t="s">
        <v>34</v>
      </c>
      <c r="AY754" s="14" t="s">
        <v>72</v>
      </c>
      <c r="AZ754" s="165" t="s">
        <v>134</v>
      </c>
    </row>
    <row r="755" spans="1:66" s="13" customFormat="1">
      <c r="B755" s="157"/>
      <c r="D755" s="152" t="s">
        <v>145</v>
      </c>
      <c r="E755" s="158" t="s">
        <v>3</v>
      </c>
      <c r="F755" s="159" t="s">
        <v>516</v>
      </c>
      <c r="H755" s="158" t="s">
        <v>3</v>
      </c>
      <c r="I755" s="160"/>
      <c r="M755" s="157"/>
      <c r="N755" s="161"/>
      <c r="O755" s="162"/>
      <c r="P755" s="162"/>
      <c r="Q755" s="162"/>
      <c r="R755" s="162"/>
      <c r="S755" s="162"/>
      <c r="T755" s="162"/>
      <c r="U755" s="163"/>
      <c r="AU755" s="158" t="s">
        <v>145</v>
      </c>
      <c r="AV755" s="158" t="s">
        <v>82</v>
      </c>
      <c r="AW755" s="13" t="s">
        <v>80</v>
      </c>
      <c r="AX755" s="13" t="s">
        <v>34</v>
      </c>
      <c r="AY755" s="13" t="s">
        <v>72</v>
      </c>
      <c r="AZ755" s="158" t="s">
        <v>134</v>
      </c>
    </row>
    <row r="756" spans="1:66" s="14" customFormat="1">
      <c r="B756" s="164"/>
      <c r="D756" s="152" t="s">
        <v>145</v>
      </c>
      <c r="E756" s="165" t="s">
        <v>3</v>
      </c>
      <c r="F756" s="166" t="s">
        <v>321</v>
      </c>
      <c r="H756" s="167">
        <v>27</v>
      </c>
      <c r="I756" s="168"/>
      <c r="M756" s="164"/>
      <c r="N756" s="169"/>
      <c r="O756" s="170"/>
      <c r="P756" s="170"/>
      <c r="Q756" s="170"/>
      <c r="R756" s="170"/>
      <c r="S756" s="170"/>
      <c r="T756" s="170"/>
      <c r="U756" s="171"/>
      <c r="AU756" s="165" t="s">
        <v>145</v>
      </c>
      <c r="AV756" s="165" t="s">
        <v>82</v>
      </c>
      <c r="AW756" s="14" t="s">
        <v>82</v>
      </c>
      <c r="AX756" s="14" t="s">
        <v>34</v>
      </c>
      <c r="AY756" s="14" t="s">
        <v>72</v>
      </c>
      <c r="AZ756" s="165" t="s">
        <v>134</v>
      </c>
    </row>
    <row r="757" spans="1:66" s="13" customFormat="1">
      <c r="B757" s="157"/>
      <c r="D757" s="152" t="s">
        <v>145</v>
      </c>
      <c r="E757" s="158" t="s">
        <v>3</v>
      </c>
      <c r="F757" s="159" t="s">
        <v>517</v>
      </c>
      <c r="H757" s="158" t="s">
        <v>3</v>
      </c>
      <c r="I757" s="160"/>
      <c r="M757" s="157"/>
      <c r="N757" s="161"/>
      <c r="O757" s="162"/>
      <c r="P757" s="162"/>
      <c r="Q757" s="162"/>
      <c r="R757" s="162"/>
      <c r="S757" s="162"/>
      <c r="T757" s="162"/>
      <c r="U757" s="163"/>
      <c r="AU757" s="158" t="s">
        <v>145</v>
      </c>
      <c r="AV757" s="158" t="s">
        <v>82</v>
      </c>
      <c r="AW757" s="13" t="s">
        <v>80</v>
      </c>
      <c r="AX757" s="13" t="s">
        <v>34</v>
      </c>
      <c r="AY757" s="13" t="s">
        <v>72</v>
      </c>
      <c r="AZ757" s="158" t="s">
        <v>134</v>
      </c>
    </row>
    <row r="758" spans="1:66" s="14" customFormat="1">
      <c r="B758" s="164"/>
      <c r="D758" s="152" t="s">
        <v>145</v>
      </c>
      <c r="E758" s="165" t="s">
        <v>3</v>
      </c>
      <c r="F758" s="166" t="s">
        <v>458</v>
      </c>
      <c r="H758" s="167">
        <v>48</v>
      </c>
      <c r="I758" s="168"/>
      <c r="M758" s="164"/>
      <c r="N758" s="169"/>
      <c r="O758" s="170"/>
      <c r="P758" s="170"/>
      <c r="Q758" s="170"/>
      <c r="R758" s="170"/>
      <c r="S758" s="170"/>
      <c r="T758" s="170"/>
      <c r="U758" s="171"/>
      <c r="AU758" s="165" t="s">
        <v>145</v>
      </c>
      <c r="AV758" s="165" t="s">
        <v>82</v>
      </c>
      <c r="AW758" s="14" t="s">
        <v>82</v>
      </c>
      <c r="AX758" s="14" t="s">
        <v>34</v>
      </c>
      <c r="AY758" s="14" t="s">
        <v>72</v>
      </c>
      <c r="AZ758" s="165" t="s">
        <v>134</v>
      </c>
    </row>
    <row r="759" spans="1:66" s="13" customFormat="1">
      <c r="B759" s="157"/>
      <c r="D759" s="152" t="s">
        <v>145</v>
      </c>
      <c r="E759" s="158" t="s">
        <v>3</v>
      </c>
      <c r="F759" s="159" t="s">
        <v>518</v>
      </c>
      <c r="H759" s="158" t="s">
        <v>3</v>
      </c>
      <c r="I759" s="160"/>
      <c r="M759" s="157"/>
      <c r="N759" s="161"/>
      <c r="O759" s="162"/>
      <c r="P759" s="162"/>
      <c r="Q759" s="162"/>
      <c r="R759" s="162"/>
      <c r="S759" s="162"/>
      <c r="T759" s="162"/>
      <c r="U759" s="163"/>
      <c r="AU759" s="158" t="s">
        <v>145</v>
      </c>
      <c r="AV759" s="158" t="s">
        <v>82</v>
      </c>
      <c r="AW759" s="13" t="s">
        <v>80</v>
      </c>
      <c r="AX759" s="13" t="s">
        <v>34</v>
      </c>
      <c r="AY759" s="13" t="s">
        <v>72</v>
      </c>
      <c r="AZ759" s="158" t="s">
        <v>134</v>
      </c>
    </row>
    <row r="760" spans="1:66" s="14" customFormat="1">
      <c r="B760" s="164"/>
      <c r="D760" s="152" t="s">
        <v>145</v>
      </c>
      <c r="E760" s="165" t="s">
        <v>3</v>
      </c>
      <c r="F760" s="166" t="s">
        <v>257</v>
      </c>
      <c r="H760" s="167">
        <v>20</v>
      </c>
      <c r="I760" s="168"/>
      <c r="M760" s="164"/>
      <c r="N760" s="169"/>
      <c r="O760" s="170"/>
      <c r="P760" s="170"/>
      <c r="Q760" s="170"/>
      <c r="R760" s="170"/>
      <c r="S760" s="170"/>
      <c r="T760" s="170"/>
      <c r="U760" s="171"/>
      <c r="AU760" s="165" t="s">
        <v>145</v>
      </c>
      <c r="AV760" s="165" t="s">
        <v>82</v>
      </c>
      <c r="AW760" s="14" t="s">
        <v>82</v>
      </c>
      <c r="AX760" s="14" t="s">
        <v>34</v>
      </c>
      <c r="AY760" s="14" t="s">
        <v>72</v>
      </c>
      <c r="AZ760" s="165" t="s">
        <v>134</v>
      </c>
    </row>
    <row r="761" spans="1:66" s="13" customFormat="1">
      <c r="B761" s="157"/>
      <c r="D761" s="152" t="s">
        <v>145</v>
      </c>
      <c r="E761" s="158" t="s">
        <v>3</v>
      </c>
      <c r="F761" s="159" t="s">
        <v>519</v>
      </c>
      <c r="H761" s="158" t="s">
        <v>3</v>
      </c>
      <c r="I761" s="160"/>
      <c r="M761" s="157"/>
      <c r="N761" s="161"/>
      <c r="O761" s="162"/>
      <c r="P761" s="162"/>
      <c r="Q761" s="162"/>
      <c r="R761" s="162"/>
      <c r="S761" s="162"/>
      <c r="T761" s="162"/>
      <c r="U761" s="163"/>
      <c r="AU761" s="158" t="s">
        <v>145</v>
      </c>
      <c r="AV761" s="158" t="s">
        <v>82</v>
      </c>
      <c r="AW761" s="13" t="s">
        <v>80</v>
      </c>
      <c r="AX761" s="13" t="s">
        <v>34</v>
      </c>
      <c r="AY761" s="13" t="s">
        <v>72</v>
      </c>
      <c r="AZ761" s="158" t="s">
        <v>134</v>
      </c>
    </row>
    <row r="762" spans="1:66" s="14" customFormat="1">
      <c r="B762" s="164"/>
      <c r="D762" s="152" t="s">
        <v>145</v>
      </c>
      <c r="E762" s="165" t="s">
        <v>3</v>
      </c>
      <c r="F762" s="166" t="s">
        <v>520</v>
      </c>
      <c r="H762" s="167">
        <v>23.5</v>
      </c>
      <c r="I762" s="168"/>
      <c r="M762" s="164"/>
      <c r="N762" s="169"/>
      <c r="O762" s="170"/>
      <c r="P762" s="170"/>
      <c r="Q762" s="170"/>
      <c r="R762" s="170"/>
      <c r="S762" s="170"/>
      <c r="T762" s="170"/>
      <c r="U762" s="171"/>
      <c r="AU762" s="165" t="s">
        <v>145</v>
      </c>
      <c r="AV762" s="165" t="s">
        <v>82</v>
      </c>
      <c r="AW762" s="14" t="s">
        <v>82</v>
      </c>
      <c r="AX762" s="14" t="s">
        <v>34</v>
      </c>
      <c r="AY762" s="14" t="s">
        <v>72</v>
      </c>
      <c r="AZ762" s="165" t="s">
        <v>134</v>
      </c>
    </row>
    <row r="763" spans="1:66" s="13" customFormat="1">
      <c r="B763" s="157"/>
      <c r="D763" s="152" t="s">
        <v>145</v>
      </c>
      <c r="E763" s="158" t="s">
        <v>3</v>
      </c>
      <c r="F763" s="159" t="s">
        <v>521</v>
      </c>
      <c r="H763" s="158" t="s">
        <v>3</v>
      </c>
      <c r="I763" s="160"/>
      <c r="M763" s="157"/>
      <c r="N763" s="161"/>
      <c r="O763" s="162"/>
      <c r="P763" s="162"/>
      <c r="Q763" s="162"/>
      <c r="R763" s="162"/>
      <c r="S763" s="162"/>
      <c r="T763" s="162"/>
      <c r="U763" s="163"/>
      <c r="AU763" s="158" t="s">
        <v>145</v>
      </c>
      <c r="AV763" s="158" t="s">
        <v>82</v>
      </c>
      <c r="AW763" s="13" t="s">
        <v>80</v>
      </c>
      <c r="AX763" s="13" t="s">
        <v>34</v>
      </c>
      <c r="AY763" s="13" t="s">
        <v>72</v>
      </c>
      <c r="AZ763" s="158" t="s">
        <v>134</v>
      </c>
    </row>
    <row r="764" spans="1:66" s="14" customFormat="1">
      <c r="B764" s="164"/>
      <c r="D764" s="152" t="s">
        <v>145</v>
      </c>
      <c r="E764" s="165" t="s">
        <v>3</v>
      </c>
      <c r="F764" s="166" t="s">
        <v>522</v>
      </c>
      <c r="H764" s="167">
        <v>32.5</v>
      </c>
      <c r="I764" s="168"/>
      <c r="M764" s="164"/>
      <c r="N764" s="169"/>
      <c r="O764" s="170"/>
      <c r="P764" s="170"/>
      <c r="Q764" s="170"/>
      <c r="R764" s="170"/>
      <c r="S764" s="170"/>
      <c r="T764" s="170"/>
      <c r="U764" s="171"/>
      <c r="AU764" s="165" t="s">
        <v>145</v>
      </c>
      <c r="AV764" s="165" t="s">
        <v>82</v>
      </c>
      <c r="AW764" s="14" t="s">
        <v>82</v>
      </c>
      <c r="AX764" s="14" t="s">
        <v>34</v>
      </c>
      <c r="AY764" s="14" t="s">
        <v>72</v>
      </c>
      <c r="AZ764" s="165" t="s">
        <v>134</v>
      </c>
    </row>
    <row r="765" spans="1:66" s="13" customFormat="1">
      <c r="B765" s="157"/>
      <c r="D765" s="152" t="s">
        <v>145</v>
      </c>
      <c r="E765" s="158" t="s">
        <v>3</v>
      </c>
      <c r="F765" s="159" t="s">
        <v>523</v>
      </c>
      <c r="H765" s="158" t="s">
        <v>3</v>
      </c>
      <c r="I765" s="160"/>
      <c r="M765" s="157"/>
      <c r="N765" s="161"/>
      <c r="O765" s="162"/>
      <c r="P765" s="162"/>
      <c r="Q765" s="162"/>
      <c r="R765" s="162"/>
      <c r="S765" s="162"/>
      <c r="T765" s="162"/>
      <c r="U765" s="163"/>
      <c r="AU765" s="158" t="s">
        <v>145</v>
      </c>
      <c r="AV765" s="158" t="s">
        <v>82</v>
      </c>
      <c r="AW765" s="13" t="s">
        <v>80</v>
      </c>
      <c r="AX765" s="13" t="s">
        <v>34</v>
      </c>
      <c r="AY765" s="13" t="s">
        <v>72</v>
      </c>
      <c r="AZ765" s="158" t="s">
        <v>134</v>
      </c>
    </row>
    <row r="766" spans="1:66" s="14" customFormat="1">
      <c r="B766" s="164"/>
      <c r="D766" s="152" t="s">
        <v>145</v>
      </c>
      <c r="E766" s="165" t="s">
        <v>3</v>
      </c>
      <c r="F766" s="166" t="s">
        <v>524</v>
      </c>
      <c r="H766" s="167">
        <v>10.5</v>
      </c>
      <c r="I766" s="168"/>
      <c r="M766" s="164"/>
      <c r="N766" s="169"/>
      <c r="O766" s="170"/>
      <c r="P766" s="170"/>
      <c r="Q766" s="170"/>
      <c r="R766" s="170"/>
      <c r="S766" s="170"/>
      <c r="T766" s="170"/>
      <c r="U766" s="171"/>
      <c r="AU766" s="165" t="s">
        <v>145</v>
      </c>
      <c r="AV766" s="165" t="s">
        <v>82</v>
      </c>
      <c r="AW766" s="14" t="s">
        <v>82</v>
      </c>
      <c r="AX766" s="14" t="s">
        <v>34</v>
      </c>
      <c r="AY766" s="14" t="s">
        <v>72</v>
      </c>
      <c r="AZ766" s="165" t="s">
        <v>134</v>
      </c>
    </row>
    <row r="767" spans="1:66" s="15" customFormat="1">
      <c r="B767" s="172"/>
      <c r="D767" s="152" t="s">
        <v>145</v>
      </c>
      <c r="E767" s="173" t="s">
        <v>3</v>
      </c>
      <c r="F767" s="174" t="s">
        <v>155</v>
      </c>
      <c r="H767" s="175">
        <v>7302</v>
      </c>
      <c r="I767" s="176"/>
      <c r="M767" s="172"/>
      <c r="N767" s="177"/>
      <c r="O767" s="178"/>
      <c r="P767" s="178"/>
      <c r="Q767" s="178"/>
      <c r="R767" s="178"/>
      <c r="S767" s="178"/>
      <c r="T767" s="178"/>
      <c r="U767" s="179"/>
      <c r="AU767" s="173" t="s">
        <v>145</v>
      </c>
      <c r="AV767" s="173" t="s">
        <v>82</v>
      </c>
      <c r="AW767" s="15" t="s">
        <v>141</v>
      </c>
      <c r="AX767" s="15" t="s">
        <v>34</v>
      </c>
      <c r="AY767" s="15" t="s">
        <v>80</v>
      </c>
      <c r="AZ767" s="173" t="s">
        <v>134</v>
      </c>
    </row>
    <row r="768" spans="1:66" s="2" customFormat="1" ht="14.45" customHeight="1">
      <c r="A768" s="33"/>
      <c r="B768" s="138"/>
      <c r="C768" s="139" t="s">
        <v>769</v>
      </c>
      <c r="D768" s="139" t="s">
        <v>136</v>
      </c>
      <c r="E768" s="140" t="s">
        <v>770</v>
      </c>
      <c r="F768" s="141" t="s">
        <v>771</v>
      </c>
      <c r="G768" s="142" t="s">
        <v>139</v>
      </c>
      <c r="H768" s="143">
        <v>825</v>
      </c>
      <c r="I768" s="144"/>
      <c r="J768" s="145">
        <f>ROUND(I768*H768,2)</f>
        <v>0</v>
      </c>
      <c r="K768" s="141" t="s">
        <v>140</v>
      </c>
      <c r="L768" s="282" t="s">
        <v>1408</v>
      </c>
      <c r="M768" s="34"/>
      <c r="N768" s="146" t="s">
        <v>3</v>
      </c>
      <c r="O768" s="147" t="s">
        <v>43</v>
      </c>
      <c r="P768" s="54"/>
      <c r="Q768" s="148">
        <f>P768*H768</f>
        <v>0</v>
      </c>
      <c r="R768" s="148">
        <v>0.253</v>
      </c>
      <c r="S768" s="148">
        <f>R768*H768</f>
        <v>208.72499999999999</v>
      </c>
      <c r="T768" s="148">
        <v>0</v>
      </c>
      <c r="U768" s="149">
        <f>T768*H768</f>
        <v>0</v>
      </c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F768" s="33"/>
      <c r="AS768" s="150" t="s">
        <v>141</v>
      </c>
      <c r="AU768" s="150" t="s">
        <v>136</v>
      </c>
      <c r="AV768" s="150" t="s">
        <v>82</v>
      </c>
      <c r="AZ768" s="18" t="s">
        <v>134</v>
      </c>
      <c r="BF768" s="151">
        <f>IF(O768="základní",J768,0)</f>
        <v>0</v>
      </c>
      <c r="BG768" s="151">
        <f>IF(O768="snížená",J768,0)</f>
        <v>0</v>
      </c>
      <c r="BH768" s="151">
        <f>IF(O768="zákl. přenesená",J768,0)</f>
        <v>0</v>
      </c>
      <c r="BI768" s="151">
        <f>IF(O768="sníž. přenesená",J768,0)</f>
        <v>0</v>
      </c>
      <c r="BJ768" s="151">
        <f>IF(O768="nulová",J768,0)</f>
        <v>0</v>
      </c>
      <c r="BK768" s="18" t="s">
        <v>80</v>
      </c>
      <c r="BL768" s="151">
        <f>ROUND(I768*H768,2)</f>
        <v>0</v>
      </c>
      <c r="BM768" s="18" t="s">
        <v>141</v>
      </c>
      <c r="BN768" s="150" t="s">
        <v>772</v>
      </c>
    </row>
    <row r="769" spans="1:66" s="2" customFormat="1">
      <c r="A769" s="33"/>
      <c r="B769" s="34"/>
      <c r="C769" s="33"/>
      <c r="D769" s="152" t="s">
        <v>143</v>
      </c>
      <c r="E769" s="33"/>
      <c r="F769" s="153" t="s">
        <v>773</v>
      </c>
      <c r="G769" s="33"/>
      <c r="H769" s="33"/>
      <c r="I769" s="154"/>
      <c r="J769" s="33"/>
      <c r="K769" s="33"/>
      <c r="M769" s="34"/>
      <c r="N769" s="155"/>
      <c r="O769" s="156"/>
      <c r="P769" s="54"/>
      <c r="Q769" s="54"/>
      <c r="R769" s="54"/>
      <c r="S769" s="54"/>
      <c r="T769" s="54"/>
      <c r="U769" s="55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F769" s="33"/>
      <c r="AU769" s="18" t="s">
        <v>143</v>
      </c>
      <c r="AV769" s="18" t="s">
        <v>82</v>
      </c>
    </row>
    <row r="770" spans="1:66" s="13" customFormat="1">
      <c r="B770" s="157"/>
      <c r="D770" s="152" t="s">
        <v>145</v>
      </c>
      <c r="E770" s="158" t="s">
        <v>3</v>
      </c>
      <c r="F770" s="159" t="s">
        <v>146</v>
      </c>
      <c r="H770" s="158" t="s">
        <v>3</v>
      </c>
      <c r="I770" s="160"/>
      <c r="M770" s="157"/>
      <c r="N770" s="161"/>
      <c r="O770" s="162"/>
      <c r="P770" s="162"/>
      <c r="Q770" s="162"/>
      <c r="R770" s="162"/>
      <c r="S770" s="162"/>
      <c r="T770" s="162"/>
      <c r="U770" s="163"/>
      <c r="AU770" s="158" t="s">
        <v>145</v>
      </c>
      <c r="AV770" s="158" t="s">
        <v>82</v>
      </c>
      <c r="AW770" s="13" t="s">
        <v>80</v>
      </c>
      <c r="AX770" s="13" t="s">
        <v>34</v>
      </c>
      <c r="AY770" s="13" t="s">
        <v>72</v>
      </c>
      <c r="AZ770" s="158" t="s">
        <v>134</v>
      </c>
    </row>
    <row r="771" spans="1:66" s="14" customFormat="1">
      <c r="B771" s="164"/>
      <c r="D771" s="152" t="s">
        <v>145</v>
      </c>
      <c r="E771" s="165" t="s">
        <v>3</v>
      </c>
      <c r="F771" s="166" t="s">
        <v>544</v>
      </c>
      <c r="H771" s="167">
        <v>825</v>
      </c>
      <c r="I771" s="168"/>
      <c r="M771" s="164"/>
      <c r="N771" s="169"/>
      <c r="O771" s="170"/>
      <c r="P771" s="170"/>
      <c r="Q771" s="170"/>
      <c r="R771" s="170"/>
      <c r="S771" s="170"/>
      <c r="T771" s="170"/>
      <c r="U771" s="171"/>
      <c r="AU771" s="165" t="s">
        <v>145</v>
      </c>
      <c r="AV771" s="165" t="s">
        <v>82</v>
      </c>
      <c r="AW771" s="14" t="s">
        <v>82</v>
      </c>
      <c r="AX771" s="14" t="s">
        <v>34</v>
      </c>
      <c r="AY771" s="14" t="s">
        <v>80</v>
      </c>
      <c r="AZ771" s="165" t="s">
        <v>134</v>
      </c>
    </row>
    <row r="772" spans="1:66" s="2" customFormat="1" ht="14.45" customHeight="1">
      <c r="A772" s="33"/>
      <c r="B772" s="138"/>
      <c r="C772" s="139" t="s">
        <v>774</v>
      </c>
      <c r="D772" s="139" t="s">
        <v>136</v>
      </c>
      <c r="E772" s="140" t="s">
        <v>775</v>
      </c>
      <c r="F772" s="141" t="s">
        <v>776</v>
      </c>
      <c r="G772" s="142" t="s">
        <v>139</v>
      </c>
      <c r="H772" s="143">
        <v>16294</v>
      </c>
      <c r="I772" s="144"/>
      <c r="J772" s="145">
        <f>ROUND(I772*H772,2)</f>
        <v>0</v>
      </c>
      <c r="K772" s="141" t="s">
        <v>140</v>
      </c>
      <c r="L772" s="282" t="s">
        <v>1408</v>
      </c>
      <c r="M772" s="34"/>
      <c r="N772" s="146" t="s">
        <v>3</v>
      </c>
      <c r="O772" s="147" t="s">
        <v>43</v>
      </c>
      <c r="P772" s="54"/>
      <c r="Q772" s="148">
        <f>P772*H772</f>
        <v>0</v>
      </c>
      <c r="R772" s="148">
        <v>7.1000000000000002E-4</v>
      </c>
      <c r="S772" s="148">
        <f>R772*H772</f>
        <v>11.56874</v>
      </c>
      <c r="T772" s="148">
        <v>0</v>
      </c>
      <c r="U772" s="149">
        <f>T772*H772</f>
        <v>0</v>
      </c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F772" s="33"/>
      <c r="AS772" s="150" t="s">
        <v>141</v>
      </c>
      <c r="AU772" s="150" t="s">
        <v>136</v>
      </c>
      <c r="AV772" s="150" t="s">
        <v>82</v>
      </c>
      <c r="AZ772" s="18" t="s">
        <v>134</v>
      </c>
      <c r="BF772" s="151">
        <f>IF(O772="základní",J772,0)</f>
        <v>0</v>
      </c>
      <c r="BG772" s="151">
        <f>IF(O772="snížená",J772,0)</f>
        <v>0</v>
      </c>
      <c r="BH772" s="151">
        <f>IF(O772="zákl. přenesená",J772,0)</f>
        <v>0</v>
      </c>
      <c r="BI772" s="151">
        <f>IF(O772="sníž. přenesená",J772,0)</f>
        <v>0</v>
      </c>
      <c r="BJ772" s="151">
        <f>IF(O772="nulová",J772,0)</f>
        <v>0</v>
      </c>
      <c r="BK772" s="18" t="s">
        <v>80</v>
      </c>
      <c r="BL772" s="151">
        <f>ROUND(I772*H772,2)</f>
        <v>0</v>
      </c>
      <c r="BM772" s="18" t="s">
        <v>141</v>
      </c>
      <c r="BN772" s="150" t="s">
        <v>777</v>
      </c>
    </row>
    <row r="773" spans="1:66" s="2" customFormat="1">
      <c r="A773" s="33"/>
      <c r="B773" s="34"/>
      <c r="C773" s="33"/>
      <c r="D773" s="152" t="s">
        <v>143</v>
      </c>
      <c r="E773" s="33"/>
      <c r="F773" s="153" t="s">
        <v>778</v>
      </c>
      <c r="G773" s="33"/>
      <c r="H773" s="33"/>
      <c r="I773" s="154"/>
      <c r="J773" s="33"/>
      <c r="K773" s="33"/>
      <c r="M773" s="34"/>
      <c r="N773" s="155"/>
      <c r="O773" s="156"/>
      <c r="P773" s="54"/>
      <c r="Q773" s="54"/>
      <c r="R773" s="54"/>
      <c r="S773" s="54"/>
      <c r="T773" s="54"/>
      <c r="U773" s="55"/>
      <c r="V773" s="33"/>
      <c r="W773" s="33"/>
      <c r="X773" s="33"/>
      <c r="Y773" s="33"/>
      <c r="Z773" s="33"/>
      <c r="AA773" s="33"/>
      <c r="AB773" s="33"/>
      <c r="AC773" s="33"/>
      <c r="AD773" s="33"/>
      <c r="AE773" s="33"/>
      <c r="AF773" s="33"/>
      <c r="AU773" s="18" t="s">
        <v>143</v>
      </c>
      <c r="AV773" s="18" t="s">
        <v>82</v>
      </c>
    </row>
    <row r="774" spans="1:66" s="13" customFormat="1">
      <c r="B774" s="157"/>
      <c r="D774" s="152" t="s">
        <v>145</v>
      </c>
      <c r="E774" s="158" t="s">
        <v>3</v>
      </c>
      <c r="F774" s="159" t="s">
        <v>146</v>
      </c>
      <c r="H774" s="158" t="s">
        <v>3</v>
      </c>
      <c r="I774" s="160"/>
      <c r="M774" s="157"/>
      <c r="N774" s="161"/>
      <c r="O774" s="162"/>
      <c r="P774" s="162"/>
      <c r="Q774" s="162"/>
      <c r="R774" s="162"/>
      <c r="S774" s="162"/>
      <c r="T774" s="162"/>
      <c r="U774" s="163"/>
      <c r="AU774" s="158" t="s">
        <v>145</v>
      </c>
      <c r="AV774" s="158" t="s">
        <v>82</v>
      </c>
      <c r="AW774" s="13" t="s">
        <v>80</v>
      </c>
      <c r="AX774" s="13" t="s">
        <v>34</v>
      </c>
      <c r="AY774" s="13" t="s">
        <v>72</v>
      </c>
      <c r="AZ774" s="158" t="s">
        <v>134</v>
      </c>
    </row>
    <row r="775" spans="1:66" s="13" customFormat="1">
      <c r="B775" s="157"/>
      <c r="D775" s="152" t="s">
        <v>145</v>
      </c>
      <c r="E775" s="158" t="s">
        <v>3</v>
      </c>
      <c r="F775" s="159" t="s">
        <v>779</v>
      </c>
      <c r="H775" s="158" t="s">
        <v>3</v>
      </c>
      <c r="I775" s="160"/>
      <c r="M775" s="157"/>
      <c r="N775" s="161"/>
      <c r="O775" s="162"/>
      <c r="P775" s="162"/>
      <c r="Q775" s="162"/>
      <c r="R775" s="162"/>
      <c r="S775" s="162"/>
      <c r="T775" s="162"/>
      <c r="U775" s="163"/>
      <c r="AU775" s="158" t="s">
        <v>145</v>
      </c>
      <c r="AV775" s="158" t="s">
        <v>82</v>
      </c>
      <c r="AW775" s="13" t="s">
        <v>80</v>
      </c>
      <c r="AX775" s="13" t="s">
        <v>34</v>
      </c>
      <c r="AY775" s="13" t="s">
        <v>72</v>
      </c>
      <c r="AZ775" s="158" t="s">
        <v>134</v>
      </c>
    </row>
    <row r="776" spans="1:66" s="13" customFormat="1">
      <c r="B776" s="157"/>
      <c r="D776" s="152" t="s">
        <v>145</v>
      </c>
      <c r="E776" s="158" t="s">
        <v>3</v>
      </c>
      <c r="F776" s="159" t="s">
        <v>780</v>
      </c>
      <c r="H776" s="158" t="s">
        <v>3</v>
      </c>
      <c r="I776" s="160"/>
      <c r="M776" s="157"/>
      <c r="N776" s="161"/>
      <c r="O776" s="162"/>
      <c r="P776" s="162"/>
      <c r="Q776" s="162"/>
      <c r="R776" s="162"/>
      <c r="S776" s="162"/>
      <c r="T776" s="162"/>
      <c r="U776" s="163"/>
      <c r="AU776" s="158" t="s">
        <v>145</v>
      </c>
      <c r="AV776" s="158" t="s">
        <v>82</v>
      </c>
      <c r="AW776" s="13" t="s">
        <v>80</v>
      </c>
      <c r="AX776" s="13" t="s">
        <v>34</v>
      </c>
      <c r="AY776" s="13" t="s">
        <v>72</v>
      </c>
      <c r="AZ776" s="158" t="s">
        <v>134</v>
      </c>
    </row>
    <row r="777" spans="1:66" s="14" customFormat="1">
      <c r="B777" s="164"/>
      <c r="D777" s="152" t="s">
        <v>145</v>
      </c>
      <c r="E777" s="165" t="s">
        <v>3</v>
      </c>
      <c r="F777" s="166" t="s">
        <v>781</v>
      </c>
      <c r="H777" s="167">
        <v>8122</v>
      </c>
      <c r="I777" s="168"/>
      <c r="M777" s="164"/>
      <c r="N777" s="169"/>
      <c r="O777" s="170"/>
      <c r="P777" s="170"/>
      <c r="Q777" s="170"/>
      <c r="R777" s="170"/>
      <c r="S777" s="170"/>
      <c r="T777" s="170"/>
      <c r="U777" s="171"/>
      <c r="AU777" s="165" t="s">
        <v>145</v>
      </c>
      <c r="AV777" s="165" t="s">
        <v>82</v>
      </c>
      <c r="AW777" s="14" t="s">
        <v>82</v>
      </c>
      <c r="AX777" s="14" t="s">
        <v>34</v>
      </c>
      <c r="AY777" s="14" t="s">
        <v>72</v>
      </c>
      <c r="AZ777" s="165" t="s">
        <v>134</v>
      </c>
    </row>
    <row r="778" spans="1:66" s="13" customFormat="1">
      <c r="B778" s="157"/>
      <c r="D778" s="152" t="s">
        <v>145</v>
      </c>
      <c r="E778" s="158" t="s">
        <v>3</v>
      </c>
      <c r="F778" s="159" t="s">
        <v>782</v>
      </c>
      <c r="H778" s="158" t="s">
        <v>3</v>
      </c>
      <c r="I778" s="160"/>
      <c r="M778" s="157"/>
      <c r="N778" s="161"/>
      <c r="O778" s="162"/>
      <c r="P778" s="162"/>
      <c r="Q778" s="162"/>
      <c r="R778" s="162"/>
      <c r="S778" s="162"/>
      <c r="T778" s="162"/>
      <c r="U778" s="163"/>
      <c r="AU778" s="158" t="s">
        <v>145</v>
      </c>
      <c r="AV778" s="158" t="s">
        <v>82</v>
      </c>
      <c r="AW778" s="13" t="s">
        <v>80</v>
      </c>
      <c r="AX778" s="13" t="s">
        <v>34</v>
      </c>
      <c r="AY778" s="13" t="s">
        <v>72</v>
      </c>
      <c r="AZ778" s="158" t="s">
        <v>134</v>
      </c>
    </row>
    <row r="779" spans="1:66" s="13" customFormat="1">
      <c r="B779" s="157"/>
      <c r="D779" s="152" t="s">
        <v>145</v>
      </c>
      <c r="E779" s="158" t="s">
        <v>3</v>
      </c>
      <c r="F779" s="159" t="s">
        <v>780</v>
      </c>
      <c r="H779" s="158" t="s">
        <v>3</v>
      </c>
      <c r="I779" s="160"/>
      <c r="M779" s="157"/>
      <c r="N779" s="161"/>
      <c r="O779" s="162"/>
      <c r="P779" s="162"/>
      <c r="Q779" s="162"/>
      <c r="R779" s="162"/>
      <c r="S779" s="162"/>
      <c r="T779" s="162"/>
      <c r="U779" s="163"/>
      <c r="AU779" s="158" t="s">
        <v>145</v>
      </c>
      <c r="AV779" s="158" t="s">
        <v>82</v>
      </c>
      <c r="AW779" s="13" t="s">
        <v>80</v>
      </c>
      <c r="AX779" s="13" t="s">
        <v>34</v>
      </c>
      <c r="AY779" s="13" t="s">
        <v>72</v>
      </c>
      <c r="AZ779" s="158" t="s">
        <v>134</v>
      </c>
    </row>
    <row r="780" spans="1:66" s="14" customFormat="1">
      <c r="B780" s="164"/>
      <c r="D780" s="152" t="s">
        <v>145</v>
      </c>
      <c r="E780" s="165" t="s">
        <v>3</v>
      </c>
      <c r="F780" s="166" t="s">
        <v>783</v>
      </c>
      <c r="H780" s="167">
        <v>8172</v>
      </c>
      <c r="I780" s="168"/>
      <c r="M780" s="164"/>
      <c r="N780" s="169"/>
      <c r="O780" s="170"/>
      <c r="P780" s="170"/>
      <c r="Q780" s="170"/>
      <c r="R780" s="170"/>
      <c r="S780" s="170"/>
      <c r="T780" s="170"/>
      <c r="U780" s="171"/>
      <c r="AU780" s="165" t="s">
        <v>145</v>
      </c>
      <c r="AV780" s="165" t="s">
        <v>82</v>
      </c>
      <c r="AW780" s="14" t="s">
        <v>82</v>
      </c>
      <c r="AX780" s="14" t="s">
        <v>34</v>
      </c>
      <c r="AY780" s="14" t="s">
        <v>72</v>
      </c>
      <c r="AZ780" s="165" t="s">
        <v>134</v>
      </c>
    </row>
    <row r="781" spans="1:66" s="15" customFormat="1">
      <c r="B781" s="172"/>
      <c r="D781" s="152" t="s">
        <v>145</v>
      </c>
      <c r="E781" s="173" t="s">
        <v>3</v>
      </c>
      <c r="F781" s="174" t="s">
        <v>155</v>
      </c>
      <c r="H781" s="175">
        <v>16294</v>
      </c>
      <c r="I781" s="176"/>
      <c r="M781" s="172"/>
      <c r="N781" s="177"/>
      <c r="O781" s="178"/>
      <c r="P781" s="178"/>
      <c r="Q781" s="178"/>
      <c r="R781" s="178"/>
      <c r="S781" s="178"/>
      <c r="T781" s="178"/>
      <c r="U781" s="179"/>
      <c r="AU781" s="173" t="s">
        <v>145</v>
      </c>
      <c r="AV781" s="173" t="s">
        <v>82</v>
      </c>
      <c r="AW781" s="15" t="s">
        <v>141</v>
      </c>
      <c r="AX781" s="15" t="s">
        <v>34</v>
      </c>
      <c r="AY781" s="15" t="s">
        <v>80</v>
      </c>
      <c r="AZ781" s="173" t="s">
        <v>134</v>
      </c>
    </row>
    <row r="782" spans="1:66" s="2" customFormat="1" ht="14.45" customHeight="1">
      <c r="A782" s="33"/>
      <c r="B782" s="138"/>
      <c r="C782" s="139" t="s">
        <v>784</v>
      </c>
      <c r="D782" s="139" t="s">
        <v>136</v>
      </c>
      <c r="E782" s="140" t="s">
        <v>785</v>
      </c>
      <c r="F782" s="141" t="s">
        <v>786</v>
      </c>
      <c r="G782" s="142" t="s">
        <v>139</v>
      </c>
      <c r="H782" s="143">
        <v>8042</v>
      </c>
      <c r="I782" s="144"/>
      <c r="J782" s="145">
        <f>ROUND(I782*H782,2)</f>
        <v>0</v>
      </c>
      <c r="K782" s="141" t="s">
        <v>140</v>
      </c>
      <c r="L782" s="282" t="s">
        <v>1408</v>
      </c>
      <c r="M782" s="34"/>
      <c r="N782" s="146" t="s">
        <v>3</v>
      </c>
      <c r="O782" s="147" t="s">
        <v>43</v>
      </c>
      <c r="P782" s="54"/>
      <c r="Q782" s="148">
        <f>P782*H782</f>
        <v>0</v>
      </c>
      <c r="R782" s="148">
        <v>0.10373</v>
      </c>
      <c r="S782" s="148">
        <f>R782*H782</f>
        <v>834.19666000000007</v>
      </c>
      <c r="T782" s="148">
        <v>0</v>
      </c>
      <c r="U782" s="149">
        <f>T782*H782</f>
        <v>0</v>
      </c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F782" s="33"/>
      <c r="AS782" s="150" t="s">
        <v>141</v>
      </c>
      <c r="AU782" s="150" t="s">
        <v>136</v>
      </c>
      <c r="AV782" s="150" t="s">
        <v>82</v>
      </c>
      <c r="AZ782" s="18" t="s">
        <v>134</v>
      </c>
      <c r="BF782" s="151">
        <f>IF(O782="základní",J782,0)</f>
        <v>0</v>
      </c>
      <c r="BG782" s="151">
        <f>IF(O782="snížená",J782,0)</f>
        <v>0</v>
      </c>
      <c r="BH782" s="151">
        <f>IF(O782="zákl. přenesená",J782,0)</f>
        <v>0</v>
      </c>
      <c r="BI782" s="151">
        <f>IF(O782="sníž. přenesená",J782,0)</f>
        <v>0</v>
      </c>
      <c r="BJ782" s="151">
        <f>IF(O782="nulová",J782,0)</f>
        <v>0</v>
      </c>
      <c r="BK782" s="18" t="s">
        <v>80</v>
      </c>
      <c r="BL782" s="151">
        <f>ROUND(I782*H782,2)</f>
        <v>0</v>
      </c>
      <c r="BM782" s="18" t="s">
        <v>141</v>
      </c>
      <c r="BN782" s="150" t="s">
        <v>787</v>
      </c>
    </row>
    <row r="783" spans="1:66" s="2" customFormat="1" ht="19.5">
      <c r="A783" s="33"/>
      <c r="B783" s="34"/>
      <c r="C783" s="33"/>
      <c r="D783" s="152" t="s">
        <v>143</v>
      </c>
      <c r="E783" s="33"/>
      <c r="F783" s="153" t="s">
        <v>788</v>
      </c>
      <c r="G783" s="33"/>
      <c r="H783" s="33"/>
      <c r="I783" s="154"/>
      <c r="J783" s="33"/>
      <c r="K783" s="33"/>
      <c r="M783" s="34"/>
      <c r="N783" s="155"/>
      <c r="O783" s="156"/>
      <c r="P783" s="54"/>
      <c r="Q783" s="54"/>
      <c r="R783" s="54"/>
      <c r="S783" s="54"/>
      <c r="T783" s="54"/>
      <c r="U783" s="55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F783" s="33"/>
      <c r="AU783" s="18" t="s">
        <v>143</v>
      </c>
      <c r="AV783" s="18" t="s">
        <v>82</v>
      </c>
    </row>
    <row r="784" spans="1:66" s="13" customFormat="1">
      <c r="B784" s="157"/>
      <c r="D784" s="152" t="s">
        <v>145</v>
      </c>
      <c r="E784" s="158" t="s">
        <v>3</v>
      </c>
      <c r="F784" s="159" t="s">
        <v>146</v>
      </c>
      <c r="H784" s="158" t="s">
        <v>3</v>
      </c>
      <c r="I784" s="160"/>
      <c r="M784" s="157"/>
      <c r="N784" s="161"/>
      <c r="O784" s="162"/>
      <c r="P784" s="162"/>
      <c r="Q784" s="162"/>
      <c r="R784" s="162"/>
      <c r="S784" s="162"/>
      <c r="T784" s="162"/>
      <c r="U784" s="163"/>
      <c r="AU784" s="158" t="s">
        <v>145</v>
      </c>
      <c r="AV784" s="158" t="s">
        <v>82</v>
      </c>
      <c r="AW784" s="13" t="s">
        <v>80</v>
      </c>
      <c r="AX784" s="13" t="s">
        <v>34</v>
      </c>
      <c r="AY784" s="13" t="s">
        <v>72</v>
      </c>
      <c r="AZ784" s="158" t="s">
        <v>134</v>
      </c>
    </row>
    <row r="785" spans="2:52" s="13" customFormat="1">
      <c r="B785" s="157"/>
      <c r="D785" s="152" t="s">
        <v>145</v>
      </c>
      <c r="E785" s="158" t="s">
        <v>3</v>
      </c>
      <c r="F785" s="159" t="s">
        <v>789</v>
      </c>
      <c r="H785" s="158" t="s">
        <v>3</v>
      </c>
      <c r="I785" s="160"/>
      <c r="M785" s="157"/>
      <c r="N785" s="161"/>
      <c r="O785" s="162"/>
      <c r="P785" s="162"/>
      <c r="Q785" s="162"/>
      <c r="R785" s="162"/>
      <c r="S785" s="162"/>
      <c r="T785" s="162"/>
      <c r="U785" s="163"/>
      <c r="AU785" s="158" t="s">
        <v>145</v>
      </c>
      <c r="AV785" s="158" t="s">
        <v>82</v>
      </c>
      <c r="AW785" s="13" t="s">
        <v>80</v>
      </c>
      <c r="AX785" s="13" t="s">
        <v>34</v>
      </c>
      <c r="AY785" s="13" t="s">
        <v>72</v>
      </c>
      <c r="AZ785" s="158" t="s">
        <v>134</v>
      </c>
    </row>
    <row r="786" spans="2:52" s="14" customFormat="1">
      <c r="B786" s="164"/>
      <c r="D786" s="152" t="s">
        <v>145</v>
      </c>
      <c r="E786" s="165" t="s">
        <v>3</v>
      </c>
      <c r="F786" s="166" t="s">
        <v>790</v>
      </c>
      <c r="H786" s="167">
        <v>7680</v>
      </c>
      <c r="I786" s="168"/>
      <c r="M786" s="164"/>
      <c r="N786" s="169"/>
      <c r="O786" s="170"/>
      <c r="P786" s="170"/>
      <c r="Q786" s="170"/>
      <c r="R786" s="170"/>
      <c r="S786" s="170"/>
      <c r="T786" s="170"/>
      <c r="U786" s="171"/>
      <c r="AU786" s="165" t="s">
        <v>145</v>
      </c>
      <c r="AV786" s="165" t="s">
        <v>82</v>
      </c>
      <c r="AW786" s="14" t="s">
        <v>82</v>
      </c>
      <c r="AX786" s="14" t="s">
        <v>34</v>
      </c>
      <c r="AY786" s="14" t="s">
        <v>72</v>
      </c>
      <c r="AZ786" s="165" t="s">
        <v>134</v>
      </c>
    </row>
    <row r="787" spans="2:52" s="13" customFormat="1">
      <c r="B787" s="157"/>
      <c r="D787" s="152" t="s">
        <v>145</v>
      </c>
      <c r="E787" s="158" t="s">
        <v>3</v>
      </c>
      <c r="F787" s="159" t="s">
        <v>508</v>
      </c>
      <c r="H787" s="158" t="s">
        <v>3</v>
      </c>
      <c r="I787" s="160"/>
      <c r="M787" s="157"/>
      <c r="N787" s="161"/>
      <c r="O787" s="162"/>
      <c r="P787" s="162"/>
      <c r="Q787" s="162"/>
      <c r="R787" s="162"/>
      <c r="S787" s="162"/>
      <c r="T787" s="162"/>
      <c r="U787" s="163"/>
      <c r="AU787" s="158" t="s">
        <v>145</v>
      </c>
      <c r="AV787" s="158" t="s">
        <v>82</v>
      </c>
      <c r="AW787" s="13" t="s">
        <v>80</v>
      </c>
      <c r="AX787" s="13" t="s">
        <v>34</v>
      </c>
      <c r="AY787" s="13" t="s">
        <v>72</v>
      </c>
      <c r="AZ787" s="158" t="s">
        <v>134</v>
      </c>
    </row>
    <row r="788" spans="2:52" s="13" customFormat="1">
      <c r="B788" s="157"/>
      <c r="D788" s="152" t="s">
        <v>145</v>
      </c>
      <c r="E788" s="158" t="s">
        <v>3</v>
      </c>
      <c r="F788" s="159" t="s">
        <v>509</v>
      </c>
      <c r="H788" s="158" t="s">
        <v>3</v>
      </c>
      <c r="I788" s="160"/>
      <c r="M788" s="157"/>
      <c r="N788" s="161"/>
      <c r="O788" s="162"/>
      <c r="P788" s="162"/>
      <c r="Q788" s="162"/>
      <c r="R788" s="162"/>
      <c r="S788" s="162"/>
      <c r="T788" s="162"/>
      <c r="U788" s="163"/>
      <c r="AU788" s="158" t="s">
        <v>145</v>
      </c>
      <c r="AV788" s="158" t="s">
        <v>82</v>
      </c>
      <c r="AW788" s="13" t="s">
        <v>80</v>
      </c>
      <c r="AX788" s="13" t="s">
        <v>34</v>
      </c>
      <c r="AY788" s="13" t="s">
        <v>72</v>
      </c>
      <c r="AZ788" s="158" t="s">
        <v>134</v>
      </c>
    </row>
    <row r="789" spans="2:52" s="14" customFormat="1">
      <c r="B789" s="164"/>
      <c r="D789" s="152" t="s">
        <v>145</v>
      </c>
      <c r="E789" s="165" t="s">
        <v>3</v>
      </c>
      <c r="F789" s="166" t="s">
        <v>351</v>
      </c>
      <c r="H789" s="167">
        <v>33</v>
      </c>
      <c r="I789" s="168"/>
      <c r="M789" s="164"/>
      <c r="N789" s="169"/>
      <c r="O789" s="170"/>
      <c r="P789" s="170"/>
      <c r="Q789" s="170"/>
      <c r="R789" s="170"/>
      <c r="S789" s="170"/>
      <c r="T789" s="170"/>
      <c r="U789" s="171"/>
      <c r="AU789" s="165" t="s">
        <v>145</v>
      </c>
      <c r="AV789" s="165" t="s">
        <v>82</v>
      </c>
      <c r="AW789" s="14" t="s">
        <v>82</v>
      </c>
      <c r="AX789" s="14" t="s">
        <v>34</v>
      </c>
      <c r="AY789" s="14" t="s">
        <v>72</v>
      </c>
      <c r="AZ789" s="165" t="s">
        <v>134</v>
      </c>
    </row>
    <row r="790" spans="2:52" s="13" customFormat="1">
      <c r="B790" s="157"/>
      <c r="D790" s="152" t="s">
        <v>145</v>
      </c>
      <c r="E790" s="158" t="s">
        <v>3</v>
      </c>
      <c r="F790" s="159" t="s">
        <v>510</v>
      </c>
      <c r="H790" s="158" t="s">
        <v>3</v>
      </c>
      <c r="I790" s="160"/>
      <c r="M790" s="157"/>
      <c r="N790" s="161"/>
      <c r="O790" s="162"/>
      <c r="P790" s="162"/>
      <c r="Q790" s="162"/>
      <c r="R790" s="162"/>
      <c r="S790" s="162"/>
      <c r="T790" s="162"/>
      <c r="U790" s="163"/>
      <c r="AU790" s="158" t="s">
        <v>145</v>
      </c>
      <c r="AV790" s="158" t="s">
        <v>82</v>
      </c>
      <c r="AW790" s="13" t="s">
        <v>80</v>
      </c>
      <c r="AX790" s="13" t="s">
        <v>34</v>
      </c>
      <c r="AY790" s="13" t="s">
        <v>72</v>
      </c>
      <c r="AZ790" s="158" t="s">
        <v>134</v>
      </c>
    </row>
    <row r="791" spans="2:52" s="14" customFormat="1">
      <c r="B791" s="164"/>
      <c r="D791" s="152" t="s">
        <v>145</v>
      </c>
      <c r="E791" s="165" t="s">
        <v>3</v>
      </c>
      <c r="F791" s="166" t="s">
        <v>305</v>
      </c>
      <c r="H791" s="167">
        <v>25</v>
      </c>
      <c r="I791" s="168"/>
      <c r="M791" s="164"/>
      <c r="N791" s="169"/>
      <c r="O791" s="170"/>
      <c r="P791" s="170"/>
      <c r="Q791" s="170"/>
      <c r="R791" s="170"/>
      <c r="S791" s="170"/>
      <c r="T791" s="170"/>
      <c r="U791" s="171"/>
      <c r="AU791" s="165" t="s">
        <v>145</v>
      </c>
      <c r="AV791" s="165" t="s">
        <v>82</v>
      </c>
      <c r="AW791" s="14" t="s">
        <v>82</v>
      </c>
      <c r="AX791" s="14" t="s">
        <v>34</v>
      </c>
      <c r="AY791" s="14" t="s">
        <v>72</v>
      </c>
      <c r="AZ791" s="165" t="s">
        <v>134</v>
      </c>
    </row>
    <row r="792" spans="2:52" s="13" customFormat="1">
      <c r="B792" s="157"/>
      <c r="D792" s="152" t="s">
        <v>145</v>
      </c>
      <c r="E792" s="158" t="s">
        <v>3</v>
      </c>
      <c r="F792" s="159" t="s">
        <v>511</v>
      </c>
      <c r="H792" s="158" t="s">
        <v>3</v>
      </c>
      <c r="I792" s="160"/>
      <c r="M792" s="157"/>
      <c r="N792" s="161"/>
      <c r="O792" s="162"/>
      <c r="P792" s="162"/>
      <c r="Q792" s="162"/>
      <c r="R792" s="162"/>
      <c r="S792" s="162"/>
      <c r="T792" s="162"/>
      <c r="U792" s="163"/>
      <c r="AU792" s="158" t="s">
        <v>145</v>
      </c>
      <c r="AV792" s="158" t="s">
        <v>82</v>
      </c>
      <c r="AW792" s="13" t="s">
        <v>80</v>
      </c>
      <c r="AX792" s="13" t="s">
        <v>34</v>
      </c>
      <c r="AY792" s="13" t="s">
        <v>72</v>
      </c>
      <c r="AZ792" s="158" t="s">
        <v>134</v>
      </c>
    </row>
    <row r="793" spans="2:52" s="14" customFormat="1">
      <c r="B793" s="164"/>
      <c r="D793" s="152" t="s">
        <v>145</v>
      </c>
      <c r="E793" s="165" t="s">
        <v>3</v>
      </c>
      <c r="F793" s="166" t="s">
        <v>512</v>
      </c>
      <c r="H793" s="167">
        <v>95</v>
      </c>
      <c r="I793" s="168"/>
      <c r="M793" s="164"/>
      <c r="N793" s="169"/>
      <c r="O793" s="170"/>
      <c r="P793" s="170"/>
      <c r="Q793" s="170"/>
      <c r="R793" s="170"/>
      <c r="S793" s="170"/>
      <c r="T793" s="170"/>
      <c r="U793" s="171"/>
      <c r="AU793" s="165" t="s">
        <v>145</v>
      </c>
      <c r="AV793" s="165" t="s">
        <v>82</v>
      </c>
      <c r="AW793" s="14" t="s">
        <v>82</v>
      </c>
      <c r="AX793" s="14" t="s">
        <v>34</v>
      </c>
      <c r="AY793" s="14" t="s">
        <v>72</v>
      </c>
      <c r="AZ793" s="165" t="s">
        <v>134</v>
      </c>
    </row>
    <row r="794" spans="2:52" s="13" customFormat="1">
      <c r="B794" s="157"/>
      <c r="D794" s="152" t="s">
        <v>145</v>
      </c>
      <c r="E794" s="158" t="s">
        <v>3</v>
      </c>
      <c r="F794" s="159" t="s">
        <v>513</v>
      </c>
      <c r="H794" s="158" t="s">
        <v>3</v>
      </c>
      <c r="I794" s="160"/>
      <c r="M794" s="157"/>
      <c r="N794" s="161"/>
      <c r="O794" s="162"/>
      <c r="P794" s="162"/>
      <c r="Q794" s="162"/>
      <c r="R794" s="162"/>
      <c r="S794" s="162"/>
      <c r="T794" s="162"/>
      <c r="U794" s="163"/>
      <c r="AU794" s="158" t="s">
        <v>145</v>
      </c>
      <c r="AV794" s="158" t="s">
        <v>82</v>
      </c>
      <c r="AW794" s="13" t="s">
        <v>80</v>
      </c>
      <c r="AX794" s="13" t="s">
        <v>34</v>
      </c>
      <c r="AY794" s="13" t="s">
        <v>72</v>
      </c>
      <c r="AZ794" s="158" t="s">
        <v>134</v>
      </c>
    </row>
    <row r="795" spans="2:52" s="14" customFormat="1">
      <c r="B795" s="164"/>
      <c r="D795" s="152" t="s">
        <v>145</v>
      </c>
      <c r="E795" s="165" t="s">
        <v>3</v>
      </c>
      <c r="F795" s="166" t="s">
        <v>400</v>
      </c>
      <c r="H795" s="167">
        <v>42</v>
      </c>
      <c r="I795" s="168"/>
      <c r="M795" s="164"/>
      <c r="N795" s="169"/>
      <c r="O795" s="170"/>
      <c r="P795" s="170"/>
      <c r="Q795" s="170"/>
      <c r="R795" s="170"/>
      <c r="S795" s="170"/>
      <c r="T795" s="170"/>
      <c r="U795" s="171"/>
      <c r="AU795" s="165" t="s">
        <v>145</v>
      </c>
      <c r="AV795" s="165" t="s">
        <v>82</v>
      </c>
      <c r="AW795" s="14" t="s">
        <v>82</v>
      </c>
      <c r="AX795" s="14" t="s">
        <v>34</v>
      </c>
      <c r="AY795" s="14" t="s">
        <v>72</v>
      </c>
      <c r="AZ795" s="165" t="s">
        <v>134</v>
      </c>
    </row>
    <row r="796" spans="2:52" s="13" customFormat="1">
      <c r="B796" s="157"/>
      <c r="D796" s="152" t="s">
        <v>145</v>
      </c>
      <c r="E796" s="158" t="s">
        <v>3</v>
      </c>
      <c r="F796" s="159" t="s">
        <v>514</v>
      </c>
      <c r="H796" s="158" t="s">
        <v>3</v>
      </c>
      <c r="I796" s="160"/>
      <c r="M796" s="157"/>
      <c r="N796" s="161"/>
      <c r="O796" s="162"/>
      <c r="P796" s="162"/>
      <c r="Q796" s="162"/>
      <c r="R796" s="162"/>
      <c r="S796" s="162"/>
      <c r="T796" s="162"/>
      <c r="U796" s="163"/>
      <c r="AU796" s="158" t="s">
        <v>145</v>
      </c>
      <c r="AV796" s="158" t="s">
        <v>82</v>
      </c>
      <c r="AW796" s="13" t="s">
        <v>80</v>
      </c>
      <c r="AX796" s="13" t="s">
        <v>34</v>
      </c>
      <c r="AY796" s="13" t="s">
        <v>72</v>
      </c>
      <c r="AZ796" s="158" t="s">
        <v>134</v>
      </c>
    </row>
    <row r="797" spans="2:52" s="14" customFormat="1">
      <c r="B797" s="164"/>
      <c r="D797" s="152" t="s">
        <v>145</v>
      </c>
      <c r="E797" s="165" t="s">
        <v>3</v>
      </c>
      <c r="F797" s="166" t="s">
        <v>515</v>
      </c>
      <c r="H797" s="167">
        <v>5.5</v>
      </c>
      <c r="I797" s="168"/>
      <c r="M797" s="164"/>
      <c r="N797" s="169"/>
      <c r="O797" s="170"/>
      <c r="P797" s="170"/>
      <c r="Q797" s="170"/>
      <c r="R797" s="170"/>
      <c r="S797" s="170"/>
      <c r="T797" s="170"/>
      <c r="U797" s="171"/>
      <c r="AU797" s="165" t="s">
        <v>145</v>
      </c>
      <c r="AV797" s="165" t="s">
        <v>82</v>
      </c>
      <c r="AW797" s="14" t="s">
        <v>82</v>
      </c>
      <c r="AX797" s="14" t="s">
        <v>34</v>
      </c>
      <c r="AY797" s="14" t="s">
        <v>72</v>
      </c>
      <c r="AZ797" s="165" t="s">
        <v>134</v>
      </c>
    </row>
    <row r="798" spans="2:52" s="13" customFormat="1">
      <c r="B798" s="157"/>
      <c r="D798" s="152" t="s">
        <v>145</v>
      </c>
      <c r="E798" s="158" t="s">
        <v>3</v>
      </c>
      <c r="F798" s="159" t="s">
        <v>516</v>
      </c>
      <c r="H798" s="158" t="s">
        <v>3</v>
      </c>
      <c r="I798" s="160"/>
      <c r="M798" s="157"/>
      <c r="N798" s="161"/>
      <c r="O798" s="162"/>
      <c r="P798" s="162"/>
      <c r="Q798" s="162"/>
      <c r="R798" s="162"/>
      <c r="S798" s="162"/>
      <c r="T798" s="162"/>
      <c r="U798" s="163"/>
      <c r="AU798" s="158" t="s">
        <v>145</v>
      </c>
      <c r="AV798" s="158" t="s">
        <v>82</v>
      </c>
      <c r="AW798" s="13" t="s">
        <v>80</v>
      </c>
      <c r="AX798" s="13" t="s">
        <v>34</v>
      </c>
      <c r="AY798" s="13" t="s">
        <v>72</v>
      </c>
      <c r="AZ798" s="158" t="s">
        <v>134</v>
      </c>
    </row>
    <row r="799" spans="2:52" s="14" customFormat="1">
      <c r="B799" s="164"/>
      <c r="D799" s="152" t="s">
        <v>145</v>
      </c>
      <c r="E799" s="165" t="s">
        <v>3</v>
      </c>
      <c r="F799" s="166" t="s">
        <v>321</v>
      </c>
      <c r="H799" s="167">
        <v>27</v>
      </c>
      <c r="I799" s="168"/>
      <c r="M799" s="164"/>
      <c r="N799" s="169"/>
      <c r="O799" s="170"/>
      <c r="P799" s="170"/>
      <c r="Q799" s="170"/>
      <c r="R799" s="170"/>
      <c r="S799" s="170"/>
      <c r="T799" s="170"/>
      <c r="U799" s="171"/>
      <c r="AU799" s="165" t="s">
        <v>145</v>
      </c>
      <c r="AV799" s="165" t="s">
        <v>82</v>
      </c>
      <c r="AW799" s="14" t="s">
        <v>82</v>
      </c>
      <c r="AX799" s="14" t="s">
        <v>34</v>
      </c>
      <c r="AY799" s="14" t="s">
        <v>72</v>
      </c>
      <c r="AZ799" s="165" t="s">
        <v>134</v>
      </c>
    </row>
    <row r="800" spans="2:52" s="13" customFormat="1">
      <c r="B800" s="157"/>
      <c r="D800" s="152" t="s">
        <v>145</v>
      </c>
      <c r="E800" s="158" t="s">
        <v>3</v>
      </c>
      <c r="F800" s="159" t="s">
        <v>517</v>
      </c>
      <c r="H800" s="158" t="s">
        <v>3</v>
      </c>
      <c r="I800" s="160"/>
      <c r="M800" s="157"/>
      <c r="N800" s="161"/>
      <c r="O800" s="162"/>
      <c r="P800" s="162"/>
      <c r="Q800" s="162"/>
      <c r="R800" s="162"/>
      <c r="S800" s="162"/>
      <c r="T800" s="162"/>
      <c r="U800" s="163"/>
      <c r="AU800" s="158" t="s">
        <v>145</v>
      </c>
      <c r="AV800" s="158" t="s">
        <v>82</v>
      </c>
      <c r="AW800" s="13" t="s">
        <v>80</v>
      </c>
      <c r="AX800" s="13" t="s">
        <v>34</v>
      </c>
      <c r="AY800" s="13" t="s">
        <v>72</v>
      </c>
      <c r="AZ800" s="158" t="s">
        <v>134</v>
      </c>
    </row>
    <row r="801" spans="1:66" s="14" customFormat="1">
      <c r="B801" s="164"/>
      <c r="D801" s="152" t="s">
        <v>145</v>
      </c>
      <c r="E801" s="165" t="s">
        <v>3</v>
      </c>
      <c r="F801" s="166" t="s">
        <v>458</v>
      </c>
      <c r="H801" s="167">
        <v>48</v>
      </c>
      <c r="I801" s="168"/>
      <c r="M801" s="164"/>
      <c r="N801" s="169"/>
      <c r="O801" s="170"/>
      <c r="P801" s="170"/>
      <c r="Q801" s="170"/>
      <c r="R801" s="170"/>
      <c r="S801" s="170"/>
      <c r="T801" s="170"/>
      <c r="U801" s="171"/>
      <c r="AU801" s="165" t="s">
        <v>145</v>
      </c>
      <c r="AV801" s="165" t="s">
        <v>82</v>
      </c>
      <c r="AW801" s="14" t="s">
        <v>82</v>
      </c>
      <c r="AX801" s="14" t="s">
        <v>34</v>
      </c>
      <c r="AY801" s="14" t="s">
        <v>72</v>
      </c>
      <c r="AZ801" s="165" t="s">
        <v>134</v>
      </c>
    </row>
    <row r="802" spans="1:66" s="13" customFormat="1">
      <c r="B802" s="157"/>
      <c r="D802" s="152" t="s">
        <v>145</v>
      </c>
      <c r="E802" s="158" t="s">
        <v>3</v>
      </c>
      <c r="F802" s="159" t="s">
        <v>518</v>
      </c>
      <c r="H802" s="158" t="s">
        <v>3</v>
      </c>
      <c r="I802" s="160"/>
      <c r="M802" s="157"/>
      <c r="N802" s="161"/>
      <c r="O802" s="162"/>
      <c r="P802" s="162"/>
      <c r="Q802" s="162"/>
      <c r="R802" s="162"/>
      <c r="S802" s="162"/>
      <c r="T802" s="162"/>
      <c r="U802" s="163"/>
      <c r="AU802" s="158" t="s">
        <v>145</v>
      </c>
      <c r="AV802" s="158" t="s">
        <v>82</v>
      </c>
      <c r="AW802" s="13" t="s">
        <v>80</v>
      </c>
      <c r="AX802" s="13" t="s">
        <v>34</v>
      </c>
      <c r="AY802" s="13" t="s">
        <v>72</v>
      </c>
      <c r="AZ802" s="158" t="s">
        <v>134</v>
      </c>
    </row>
    <row r="803" spans="1:66" s="14" customFormat="1">
      <c r="B803" s="164"/>
      <c r="D803" s="152" t="s">
        <v>145</v>
      </c>
      <c r="E803" s="165" t="s">
        <v>3</v>
      </c>
      <c r="F803" s="166" t="s">
        <v>257</v>
      </c>
      <c r="H803" s="167">
        <v>20</v>
      </c>
      <c r="I803" s="168"/>
      <c r="M803" s="164"/>
      <c r="N803" s="169"/>
      <c r="O803" s="170"/>
      <c r="P803" s="170"/>
      <c r="Q803" s="170"/>
      <c r="R803" s="170"/>
      <c r="S803" s="170"/>
      <c r="T803" s="170"/>
      <c r="U803" s="171"/>
      <c r="AU803" s="165" t="s">
        <v>145</v>
      </c>
      <c r="AV803" s="165" t="s">
        <v>82</v>
      </c>
      <c r="AW803" s="14" t="s">
        <v>82</v>
      </c>
      <c r="AX803" s="14" t="s">
        <v>34</v>
      </c>
      <c r="AY803" s="14" t="s">
        <v>72</v>
      </c>
      <c r="AZ803" s="165" t="s">
        <v>134</v>
      </c>
    </row>
    <row r="804" spans="1:66" s="13" customFormat="1">
      <c r="B804" s="157"/>
      <c r="D804" s="152" t="s">
        <v>145</v>
      </c>
      <c r="E804" s="158" t="s">
        <v>3</v>
      </c>
      <c r="F804" s="159" t="s">
        <v>519</v>
      </c>
      <c r="H804" s="158" t="s">
        <v>3</v>
      </c>
      <c r="I804" s="160"/>
      <c r="M804" s="157"/>
      <c r="N804" s="161"/>
      <c r="O804" s="162"/>
      <c r="P804" s="162"/>
      <c r="Q804" s="162"/>
      <c r="R804" s="162"/>
      <c r="S804" s="162"/>
      <c r="T804" s="162"/>
      <c r="U804" s="163"/>
      <c r="AU804" s="158" t="s">
        <v>145</v>
      </c>
      <c r="AV804" s="158" t="s">
        <v>82</v>
      </c>
      <c r="AW804" s="13" t="s">
        <v>80</v>
      </c>
      <c r="AX804" s="13" t="s">
        <v>34</v>
      </c>
      <c r="AY804" s="13" t="s">
        <v>72</v>
      </c>
      <c r="AZ804" s="158" t="s">
        <v>134</v>
      </c>
    </row>
    <row r="805" spans="1:66" s="14" customFormat="1">
      <c r="B805" s="164"/>
      <c r="D805" s="152" t="s">
        <v>145</v>
      </c>
      <c r="E805" s="165" t="s">
        <v>3</v>
      </c>
      <c r="F805" s="166" t="s">
        <v>520</v>
      </c>
      <c r="H805" s="167">
        <v>23.5</v>
      </c>
      <c r="I805" s="168"/>
      <c r="M805" s="164"/>
      <c r="N805" s="169"/>
      <c r="O805" s="170"/>
      <c r="P805" s="170"/>
      <c r="Q805" s="170"/>
      <c r="R805" s="170"/>
      <c r="S805" s="170"/>
      <c r="T805" s="170"/>
      <c r="U805" s="171"/>
      <c r="AU805" s="165" t="s">
        <v>145</v>
      </c>
      <c r="AV805" s="165" t="s">
        <v>82</v>
      </c>
      <c r="AW805" s="14" t="s">
        <v>82</v>
      </c>
      <c r="AX805" s="14" t="s">
        <v>34</v>
      </c>
      <c r="AY805" s="14" t="s">
        <v>72</v>
      </c>
      <c r="AZ805" s="165" t="s">
        <v>134</v>
      </c>
    </row>
    <row r="806" spans="1:66" s="13" customFormat="1">
      <c r="B806" s="157"/>
      <c r="D806" s="152" t="s">
        <v>145</v>
      </c>
      <c r="E806" s="158" t="s">
        <v>3</v>
      </c>
      <c r="F806" s="159" t="s">
        <v>521</v>
      </c>
      <c r="H806" s="158" t="s">
        <v>3</v>
      </c>
      <c r="I806" s="160"/>
      <c r="M806" s="157"/>
      <c r="N806" s="161"/>
      <c r="O806" s="162"/>
      <c r="P806" s="162"/>
      <c r="Q806" s="162"/>
      <c r="R806" s="162"/>
      <c r="S806" s="162"/>
      <c r="T806" s="162"/>
      <c r="U806" s="163"/>
      <c r="AU806" s="158" t="s">
        <v>145</v>
      </c>
      <c r="AV806" s="158" t="s">
        <v>82</v>
      </c>
      <c r="AW806" s="13" t="s">
        <v>80</v>
      </c>
      <c r="AX806" s="13" t="s">
        <v>34</v>
      </c>
      <c r="AY806" s="13" t="s">
        <v>72</v>
      </c>
      <c r="AZ806" s="158" t="s">
        <v>134</v>
      </c>
    </row>
    <row r="807" spans="1:66" s="14" customFormat="1">
      <c r="B807" s="164"/>
      <c r="D807" s="152" t="s">
        <v>145</v>
      </c>
      <c r="E807" s="165" t="s">
        <v>3</v>
      </c>
      <c r="F807" s="166" t="s">
        <v>522</v>
      </c>
      <c r="H807" s="167">
        <v>32.5</v>
      </c>
      <c r="I807" s="168"/>
      <c r="M807" s="164"/>
      <c r="N807" s="169"/>
      <c r="O807" s="170"/>
      <c r="P807" s="170"/>
      <c r="Q807" s="170"/>
      <c r="R807" s="170"/>
      <c r="S807" s="170"/>
      <c r="T807" s="170"/>
      <c r="U807" s="171"/>
      <c r="AU807" s="165" t="s">
        <v>145</v>
      </c>
      <c r="AV807" s="165" t="s">
        <v>82</v>
      </c>
      <c r="AW807" s="14" t="s">
        <v>82</v>
      </c>
      <c r="AX807" s="14" t="s">
        <v>34</v>
      </c>
      <c r="AY807" s="14" t="s">
        <v>72</v>
      </c>
      <c r="AZ807" s="165" t="s">
        <v>134</v>
      </c>
    </row>
    <row r="808" spans="1:66" s="13" customFormat="1">
      <c r="B808" s="157"/>
      <c r="D808" s="152" t="s">
        <v>145</v>
      </c>
      <c r="E808" s="158" t="s">
        <v>3</v>
      </c>
      <c r="F808" s="159" t="s">
        <v>523</v>
      </c>
      <c r="H808" s="158" t="s">
        <v>3</v>
      </c>
      <c r="I808" s="160"/>
      <c r="M808" s="157"/>
      <c r="N808" s="161"/>
      <c r="O808" s="162"/>
      <c r="P808" s="162"/>
      <c r="Q808" s="162"/>
      <c r="R808" s="162"/>
      <c r="S808" s="162"/>
      <c r="T808" s="162"/>
      <c r="U808" s="163"/>
      <c r="AU808" s="158" t="s">
        <v>145</v>
      </c>
      <c r="AV808" s="158" t="s">
        <v>82</v>
      </c>
      <c r="AW808" s="13" t="s">
        <v>80</v>
      </c>
      <c r="AX808" s="13" t="s">
        <v>34</v>
      </c>
      <c r="AY808" s="13" t="s">
        <v>72</v>
      </c>
      <c r="AZ808" s="158" t="s">
        <v>134</v>
      </c>
    </row>
    <row r="809" spans="1:66" s="14" customFormat="1">
      <c r="B809" s="164"/>
      <c r="D809" s="152" t="s">
        <v>145</v>
      </c>
      <c r="E809" s="165" t="s">
        <v>3</v>
      </c>
      <c r="F809" s="166" t="s">
        <v>524</v>
      </c>
      <c r="H809" s="167">
        <v>10.5</v>
      </c>
      <c r="I809" s="168"/>
      <c r="M809" s="164"/>
      <c r="N809" s="169"/>
      <c r="O809" s="170"/>
      <c r="P809" s="170"/>
      <c r="Q809" s="170"/>
      <c r="R809" s="170"/>
      <c r="S809" s="170"/>
      <c r="T809" s="170"/>
      <c r="U809" s="171"/>
      <c r="AU809" s="165" t="s">
        <v>145</v>
      </c>
      <c r="AV809" s="165" t="s">
        <v>82</v>
      </c>
      <c r="AW809" s="14" t="s">
        <v>82</v>
      </c>
      <c r="AX809" s="14" t="s">
        <v>34</v>
      </c>
      <c r="AY809" s="14" t="s">
        <v>72</v>
      </c>
      <c r="AZ809" s="165" t="s">
        <v>134</v>
      </c>
    </row>
    <row r="810" spans="1:66" s="15" customFormat="1">
      <c r="B810" s="172"/>
      <c r="D810" s="152" t="s">
        <v>145</v>
      </c>
      <c r="E810" s="173" t="s">
        <v>3</v>
      </c>
      <c r="F810" s="174" t="s">
        <v>155</v>
      </c>
      <c r="H810" s="175">
        <v>8042</v>
      </c>
      <c r="I810" s="176"/>
      <c r="M810" s="172"/>
      <c r="N810" s="177"/>
      <c r="O810" s="178"/>
      <c r="P810" s="178"/>
      <c r="Q810" s="178"/>
      <c r="R810" s="178"/>
      <c r="S810" s="178"/>
      <c r="T810" s="178"/>
      <c r="U810" s="179"/>
      <c r="AU810" s="173" t="s">
        <v>145</v>
      </c>
      <c r="AV810" s="173" t="s">
        <v>82</v>
      </c>
      <c r="AW810" s="15" t="s">
        <v>141</v>
      </c>
      <c r="AX810" s="15" t="s">
        <v>34</v>
      </c>
      <c r="AY810" s="15" t="s">
        <v>80</v>
      </c>
      <c r="AZ810" s="173" t="s">
        <v>134</v>
      </c>
    </row>
    <row r="811" spans="1:66" s="2" customFormat="1" ht="14.45" customHeight="1">
      <c r="A811" s="33"/>
      <c r="B811" s="138"/>
      <c r="C811" s="139" t="s">
        <v>791</v>
      </c>
      <c r="D811" s="139" t="s">
        <v>136</v>
      </c>
      <c r="E811" s="140" t="s">
        <v>792</v>
      </c>
      <c r="F811" s="141" t="s">
        <v>793</v>
      </c>
      <c r="G811" s="142" t="s">
        <v>581</v>
      </c>
      <c r="H811" s="143">
        <v>3.2</v>
      </c>
      <c r="I811" s="144"/>
      <c r="J811" s="145">
        <f>ROUND(I811*H811,2)</f>
        <v>0</v>
      </c>
      <c r="K811" s="141" t="s">
        <v>140</v>
      </c>
      <c r="L811" s="282" t="s">
        <v>1408</v>
      </c>
      <c r="M811" s="34"/>
      <c r="N811" s="146" t="s">
        <v>3</v>
      </c>
      <c r="O811" s="147" t="s">
        <v>43</v>
      </c>
      <c r="P811" s="54"/>
      <c r="Q811" s="148">
        <f>P811*H811</f>
        <v>0</v>
      </c>
      <c r="R811" s="148">
        <v>3.5999999999999999E-3</v>
      </c>
      <c r="S811" s="148">
        <f>R811*H811</f>
        <v>1.1520000000000001E-2</v>
      </c>
      <c r="T811" s="148">
        <v>0</v>
      </c>
      <c r="U811" s="149">
        <f>T811*H811</f>
        <v>0</v>
      </c>
      <c r="V811" s="33"/>
      <c r="W811" s="33"/>
      <c r="X811" s="33"/>
      <c r="Y811" s="33"/>
      <c r="Z811" s="33"/>
      <c r="AA811" s="33"/>
      <c r="AB811" s="33"/>
      <c r="AC811" s="33"/>
      <c r="AD811" s="33"/>
      <c r="AE811" s="33"/>
      <c r="AF811" s="33"/>
      <c r="AS811" s="150" t="s">
        <v>141</v>
      </c>
      <c r="AU811" s="150" t="s">
        <v>136</v>
      </c>
      <c r="AV811" s="150" t="s">
        <v>82</v>
      </c>
      <c r="AZ811" s="18" t="s">
        <v>134</v>
      </c>
      <c r="BF811" s="151">
        <f>IF(O811="základní",J811,0)</f>
        <v>0</v>
      </c>
      <c r="BG811" s="151">
        <f>IF(O811="snížená",J811,0)</f>
        <v>0</v>
      </c>
      <c r="BH811" s="151">
        <f>IF(O811="zákl. přenesená",J811,0)</f>
        <v>0</v>
      </c>
      <c r="BI811" s="151">
        <f>IF(O811="sníž. přenesená",J811,0)</f>
        <v>0</v>
      </c>
      <c r="BJ811" s="151">
        <f>IF(O811="nulová",J811,0)</f>
        <v>0</v>
      </c>
      <c r="BK811" s="18" t="s">
        <v>80</v>
      </c>
      <c r="BL811" s="151">
        <f>ROUND(I811*H811,2)</f>
        <v>0</v>
      </c>
      <c r="BM811" s="18" t="s">
        <v>141</v>
      </c>
      <c r="BN811" s="150" t="s">
        <v>794</v>
      </c>
    </row>
    <row r="812" spans="1:66" s="2" customFormat="1">
      <c r="A812" s="33"/>
      <c r="B812" s="34"/>
      <c r="C812" s="33"/>
      <c r="D812" s="152" t="s">
        <v>143</v>
      </c>
      <c r="E812" s="33"/>
      <c r="F812" s="153" t="s">
        <v>795</v>
      </c>
      <c r="G812" s="33"/>
      <c r="H812" s="33"/>
      <c r="I812" s="154"/>
      <c r="J812" s="33"/>
      <c r="K812" s="33"/>
      <c r="M812" s="34"/>
      <c r="N812" s="155"/>
      <c r="O812" s="156"/>
      <c r="P812" s="54"/>
      <c r="Q812" s="54"/>
      <c r="R812" s="54"/>
      <c r="S812" s="54"/>
      <c r="T812" s="54"/>
      <c r="U812" s="55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F812" s="33"/>
      <c r="AU812" s="18" t="s">
        <v>143</v>
      </c>
      <c r="AV812" s="18" t="s">
        <v>82</v>
      </c>
    </row>
    <row r="813" spans="1:66" s="13" customFormat="1">
      <c r="B813" s="157"/>
      <c r="D813" s="152" t="s">
        <v>145</v>
      </c>
      <c r="E813" s="158" t="s">
        <v>3</v>
      </c>
      <c r="F813" s="159" t="s">
        <v>796</v>
      </c>
      <c r="H813" s="158" t="s">
        <v>3</v>
      </c>
      <c r="I813" s="160"/>
      <c r="M813" s="157"/>
      <c r="N813" s="161"/>
      <c r="O813" s="162"/>
      <c r="P813" s="162"/>
      <c r="Q813" s="162"/>
      <c r="R813" s="162"/>
      <c r="S813" s="162"/>
      <c r="T813" s="162"/>
      <c r="U813" s="163"/>
      <c r="AU813" s="158" t="s">
        <v>145</v>
      </c>
      <c r="AV813" s="158" t="s">
        <v>82</v>
      </c>
      <c r="AW813" s="13" t="s">
        <v>80</v>
      </c>
      <c r="AX813" s="13" t="s">
        <v>34</v>
      </c>
      <c r="AY813" s="13" t="s">
        <v>72</v>
      </c>
      <c r="AZ813" s="158" t="s">
        <v>134</v>
      </c>
    </row>
    <row r="814" spans="1:66" s="13" customFormat="1">
      <c r="B814" s="157"/>
      <c r="D814" s="152" t="s">
        <v>145</v>
      </c>
      <c r="E814" s="158" t="s">
        <v>3</v>
      </c>
      <c r="F814" s="159" t="s">
        <v>797</v>
      </c>
      <c r="H814" s="158" t="s">
        <v>3</v>
      </c>
      <c r="I814" s="160"/>
      <c r="M814" s="157"/>
      <c r="N814" s="161"/>
      <c r="O814" s="162"/>
      <c r="P814" s="162"/>
      <c r="Q814" s="162"/>
      <c r="R814" s="162"/>
      <c r="S814" s="162"/>
      <c r="T814" s="162"/>
      <c r="U814" s="163"/>
      <c r="AU814" s="158" t="s">
        <v>145</v>
      </c>
      <c r="AV814" s="158" t="s">
        <v>82</v>
      </c>
      <c r="AW814" s="13" t="s">
        <v>80</v>
      </c>
      <c r="AX814" s="13" t="s">
        <v>34</v>
      </c>
      <c r="AY814" s="13" t="s">
        <v>72</v>
      </c>
      <c r="AZ814" s="158" t="s">
        <v>134</v>
      </c>
    </row>
    <row r="815" spans="1:66" s="14" customFormat="1">
      <c r="B815" s="164"/>
      <c r="D815" s="152" t="s">
        <v>145</v>
      </c>
      <c r="E815" s="165" t="s">
        <v>3</v>
      </c>
      <c r="F815" s="166" t="s">
        <v>798</v>
      </c>
      <c r="H815" s="167">
        <v>3.2</v>
      </c>
      <c r="I815" s="168"/>
      <c r="M815" s="164"/>
      <c r="N815" s="169"/>
      <c r="O815" s="170"/>
      <c r="P815" s="170"/>
      <c r="Q815" s="170"/>
      <c r="R815" s="170"/>
      <c r="S815" s="170"/>
      <c r="T815" s="170"/>
      <c r="U815" s="171"/>
      <c r="AU815" s="165" t="s">
        <v>145</v>
      </c>
      <c r="AV815" s="165" t="s">
        <v>82</v>
      </c>
      <c r="AW815" s="14" t="s">
        <v>82</v>
      </c>
      <c r="AX815" s="14" t="s">
        <v>34</v>
      </c>
      <c r="AY815" s="14" t="s">
        <v>80</v>
      </c>
      <c r="AZ815" s="165" t="s">
        <v>134</v>
      </c>
    </row>
    <row r="816" spans="1:66" s="12" customFormat="1" ht="22.9" customHeight="1">
      <c r="B816" s="125"/>
      <c r="D816" s="126" t="s">
        <v>71</v>
      </c>
      <c r="E816" s="136" t="s">
        <v>195</v>
      </c>
      <c r="F816" s="136" t="s">
        <v>799</v>
      </c>
      <c r="I816" s="128"/>
      <c r="J816" s="137">
        <f>BL816</f>
        <v>0</v>
      </c>
      <c r="L816" s="281"/>
      <c r="M816" s="125"/>
      <c r="N816" s="130"/>
      <c r="O816" s="131"/>
      <c r="P816" s="131"/>
      <c r="Q816" s="132">
        <f>SUM(Q817:Q850)</f>
        <v>0</v>
      </c>
      <c r="R816" s="131"/>
      <c r="S816" s="132">
        <f>SUM(S817:S850)</f>
        <v>19.5139</v>
      </c>
      <c r="T816" s="131"/>
      <c r="U816" s="133">
        <f>SUM(U817:U850)</f>
        <v>0</v>
      </c>
      <c r="AS816" s="126" t="s">
        <v>80</v>
      </c>
      <c r="AU816" s="134" t="s">
        <v>71</v>
      </c>
      <c r="AV816" s="134" t="s">
        <v>80</v>
      </c>
      <c r="AZ816" s="126" t="s">
        <v>134</v>
      </c>
      <c r="BL816" s="135">
        <f>SUM(BL817:BL850)</f>
        <v>0</v>
      </c>
    </row>
    <row r="817" spans="1:66" s="2" customFormat="1" ht="14.45" customHeight="1">
      <c r="A817" s="33"/>
      <c r="B817" s="138"/>
      <c r="C817" s="139" t="s">
        <v>800</v>
      </c>
      <c r="D817" s="139" t="s">
        <v>136</v>
      </c>
      <c r="E817" s="140" t="s">
        <v>801</v>
      </c>
      <c r="F817" s="141" t="s">
        <v>802</v>
      </c>
      <c r="G817" s="142" t="s">
        <v>172</v>
      </c>
      <c r="H817" s="143">
        <v>7</v>
      </c>
      <c r="I817" s="144"/>
      <c r="J817" s="145">
        <f>ROUND(I817*H817,2)</f>
        <v>0</v>
      </c>
      <c r="K817" s="141" t="s">
        <v>140</v>
      </c>
      <c r="L817" s="282" t="s">
        <v>1408</v>
      </c>
      <c r="M817" s="34"/>
      <c r="N817" s="146" t="s">
        <v>3</v>
      </c>
      <c r="O817" s="147" t="s">
        <v>43</v>
      </c>
      <c r="P817" s="54"/>
      <c r="Q817" s="148">
        <f>P817*H817</f>
        <v>0</v>
      </c>
      <c r="R817" s="148">
        <v>0.42080000000000001</v>
      </c>
      <c r="S817" s="148">
        <f>R817*H817</f>
        <v>2.9456000000000002</v>
      </c>
      <c r="T817" s="148">
        <v>0</v>
      </c>
      <c r="U817" s="149">
        <f>T817*H817</f>
        <v>0</v>
      </c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F817" s="33"/>
      <c r="AS817" s="150" t="s">
        <v>141</v>
      </c>
      <c r="AU817" s="150" t="s">
        <v>136</v>
      </c>
      <c r="AV817" s="150" t="s">
        <v>82</v>
      </c>
      <c r="AZ817" s="18" t="s">
        <v>134</v>
      </c>
      <c r="BF817" s="151">
        <f>IF(O817="základní",J817,0)</f>
        <v>0</v>
      </c>
      <c r="BG817" s="151">
        <f>IF(O817="snížená",J817,0)</f>
        <v>0</v>
      </c>
      <c r="BH817" s="151">
        <f>IF(O817="zákl. přenesená",J817,0)</f>
        <v>0</v>
      </c>
      <c r="BI817" s="151">
        <f>IF(O817="sníž. přenesená",J817,0)</f>
        <v>0</v>
      </c>
      <c r="BJ817" s="151">
        <f>IF(O817="nulová",J817,0)</f>
        <v>0</v>
      </c>
      <c r="BK817" s="18" t="s">
        <v>80</v>
      </c>
      <c r="BL817" s="151">
        <f>ROUND(I817*H817,2)</f>
        <v>0</v>
      </c>
      <c r="BM817" s="18" t="s">
        <v>141</v>
      </c>
      <c r="BN817" s="150" t="s">
        <v>803</v>
      </c>
    </row>
    <row r="818" spans="1:66" s="2" customFormat="1">
      <c r="A818" s="33"/>
      <c r="B818" s="34"/>
      <c r="C818" s="33"/>
      <c r="D818" s="152" t="s">
        <v>143</v>
      </c>
      <c r="E818" s="33"/>
      <c r="F818" s="153" t="s">
        <v>802</v>
      </c>
      <c r="G818" s="33"/>
      <c r="H818" s="33"/>
      <c r="I818" s="154"/>
      <c r="J818" s="33"/>
      <c r="K818" s="33"/>
      <c r="M818" s="34"/>
      <c r="N818" s="155"/>
      <c r="O818" s="156"/>
      <c r="P818" s="54"/>
      <c r="Q818" s="54"/>
      <c r="R818" s="54"/>
      <c r="S818" s="54"/>
      <c r="T818" s="54"/>
      <c r="U818" s="55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F818" s="33"/>
      <c r="AU818" s="18" t="s">
        <v>143</v>
      </c>
      <c r="AV818" s="18" t="s">
        <v>82</v>
      </c>
    </row>
    <row r="819" spans="1:66" s="13" customFormat="1">
      <c r="B819" s="157"/>
      <c r="D819" s="152" t="s">
        <v>145</v>
      </c>
      <c r="E819" s="158" t="s">
        <v>3</v>
      </c>
      <c r="F819" s="159" t="s">
        <v>796</v>
      </c>
      <c r="H819" s="158" t="s">
        <v>3</v>
      </c>
      <c r="I819" s="160"/>
      <c r="M819" s="157"/>
      <c r="N819" s="161"/>
      <c r="O819" s="162"/>
      <c r="P819" s="162"/>
      <c r="Q819" s="162"/>
      <c r="R819" s="162"/>
      <c r="S819" s="162"/>
      <c r="T819" s="162"/>
      <c r="U819" s="163"/>
      <c r="AU819" s="158" t="s">
        <v>145</v>
      </c>
      <c r="AV819" s="158" t="s">
        <v>82</v>
      </c>
      <c r="AW819" s="13" t="s">
        <v>80</v>
      </c>
      <c r="AX819" s="13" t="s">
        <v>34</v>
      </c>
      <c r="AY819" s="13" t="s">
        <v>72</v>
      </c>
      <c r="AZ819" s="158" t="s">
        <v>134</v>
      </c>
    </row>
    <row r="820" spans="1:66" s="13" customFormat="1">
      <c r="B820" s="157"/>
      <c r="D820" s="152" t="s">
        <v>145</v>
      </c>
      <c r="E820" s="158" t="s">
        <v>3</v>
      </c>
      <c r="F820" s="159" t="s">
        <v>804</v>
      </c>
      <c r="H820" s="158" t="s">
        <v>3</v>
      </c>
      <c r="I820" s="160"/>
      <c r="M820" s="157"/>
      <c r="N820" s="161"/>
      <c r="O820" s="162"/>
      <c r="P820" s="162"/>
      <c r="Q820" s="162"/>
      <c r="R820" s="162"/>
      <c r="S820" s="162"/>
      <c r="T820" s="162"/>
      <c r="U820" s="163"/>
      <c r="AU820" s="158" t="s">
        <v>145</v>
      </c>
      <c r="AV820" s="158" t="s">
        <v>82</v>
      </c>
      <c r="AW820" s="13" t="s">
        <v>80</v>
      </c>
      <c r="AX820" s="13" t="s">
        <v>34</v>
      </c>
      <c r="AY820" s="13" t="s">
        <v>72</v>
      </c>
      <c r="AZ820" s="158" t="s">
        <v>134</v>
      </c>
    </row>
    <row r="821" spans="1:66" s="14" customFormat="1">
      <c r="B821" s="164"/>
      <c r="D821" s="152" t="s">
        <v>145</v>
      </c>
      <c r="E821" s="165" t="s">
        <v>3</v>
      </c>
      <c r="F821" s="166" t="s">
        <v>189</v>
      </c>
      <c r="H821" s="167">
        <v>7</v>
      </c>
      <c r="I821" s="168"/>
      <c r="M821" s="164"/>
      <c r="N821" s="169"/>
      <c r="O821" s="170"/>
      <c r="P821" s="170"/>
      <c r="Q821" s="170"/>
      <c r="R821" s="170"/>
      <c r="S821" s="170"/>
      <c r="T821" s="170"/>
      <c r="U821" s="171"/>
      <c r="AU821" s="165" t="s">
        <v>145</v>
      </c>
      <c r="AV821" s="165" t="s">
        <v>82</v>
      </c>
      <c r="AW821" s="14" t="s">
        <v>82</v>
      </c>
      <c r="AX821" s="14" t="s">
        <v>34</v>
      </c>
      <c r="AY821" s="14" t="s">
        <v>80</v>
      </c>
      <c r="AZ821" s="165" t="s">
        <v>134</v>
      </c>
    </row>
    <row r="822" spans="1:66" s="2" customFormat="1" ht="14.45" customHeight="1">
      <c r="A822" s="33"/>
      <c r="B822" s="138"/>
      <c r="C822" s="139" t="s">
        <v>805</v>
      </c>
      <c r="D822" s="139" t="s">
        <v>136</v>
      </c>
      <c r="E822" s="140" t="s">
        <v>806</v>
      </c>
      <c r="F822" s="141" t="s">
        <v>807</v>
      </c>
      <c r="G822" s="142" t="s">
        <v>172</v>
      </c>
      <c r="H822" s="143">
        <v>5</v>
      </c>
      <c r="I822" s="144"/>
      <c r="J822" s="145">
        <f>ROUND(I822*H822,2)</f>
        <v>0</v>
      </c>
      <c r="K822" s="141" t="s">
        <v>140</v>
      </c>
      <c r="L822" s="282" t="s">
        <v>1408</v>
      </c>
      <c r="M822" s="34"/>
      <c r="N822" s="146" t="s">
        <v>3</v>
      </c>
      <c r="O822" s="147" t="s">
        <v>43</v>
      </c>
      <c r="P822" s="54"/>
      <c r="Q822" s="148">
        <f>P822*H822</f>
        <v>0</v>
      </c>
      <c r="R822" s="148">
        <v>0.31108000000000002</v>
      </c>
      <c r="S822" s="148">
        <f>R822*H822</f>
        <v>1.5554000000000001</v>
      </c>
      <c r="T822" s="148">
        <v>0</v>
      </c>
      <c r="U822" s="149">
        <f>T822*H822</f>
        <v>0</v>
      </c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F822" s="33"/>
      <c r="AS822" s="150" t="s">
        <v>141</v>
      </c>
      <c r="AU822" s="150" t="s">
        <v>136</v>
      </c>
      <c r="AV822" s="150" t="s">
        <v>82</v>
      </c>
      <c r="AZ822" s="18" t="s">
        <v>134</v>
      </c>
      <c r="BF822" s="151">
        <f>IF(O822="základní",J822,0)</f>
        <v>0</v>
      </c>
      <c r="BG822" s="151">
        <f>IF(O822="snížená",J822,0)</f>
        <v>0</v>
      </c>
      <c r="BH822" s="151">
        <f>IF(O822="zákl. přenesená",J822,0)</f>
        <v>0</v>
      </c>
      <c r="BI822" s="151">
        <f>IF(O822="sníž. přenesená",J822,0)</f>
        <v>0</v>
      </c>
      <c r="BJ822" s="151">
        <f>IF(O822="nulová",J822,0)</f>
        <v>0</v>
      </c>
      <c r="BK822" s="18" t="s">
        <v>80</v>
      </c>
      <c r="BL822" s="151">
        <f>ROUND(I822*H822,2)</f>
        <v>0</v>
      </c>
      <c r="BM822" s="18" t="s">
        <v>141</v>
      </c>
      <c r="BN822" s="150" t="s">
        <v>808</v>
      </c>
    </row>
    <row r="823" spans="1:66" s="2" customFormat="1">
      <c r="A823" s="33"/>
      <c r="B823" s="34"/>
      <c r="C823" s="33"/>
      <c r="D823" s="152" t="s">
        <v>143</v>
      </c>
      <c r="E823" s="33"/>
      <c r="F823" s="153" t="s">
        <v>809</v>
      </c>
      <c r="G823" s="33"/>
      <c r="H823" s="33"/>
      <c r="I823" s="154"/>
      <c r="J823" s="33"/>
      <c r="K823" s="33"/>
      <c r="M823" s="34"/>
      <c r="N823" s="155"/>
      <c r="O823" s="156"/>
      <c r="P823" s="54"/>
      <c r="Q823" s="54"/>
      <c r="R823" s="54"/>
      <c r="S823" s="54"/>
      <c r="T823" s="54"/>
      <c r="U823" s="55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F823" s="33"/>
      <c r="AU823" s="18" t="s">
        <v>143</v>
      </c>
      <c r="AV823" s="18" t="s">
        <v>82</v>
      </c>
    </row>
    <row r="824" spans="1:66" s="13" customFormat="1">
      <c r="B824" s="157"/>
      <c r="D824" s="152" t="s">
        <v>145</v>
      </c>
      <c r="E824" s="158" t="s">
        <v>3</v>
      </c>
      <c r="F824" s="159" t="s">
        <v>796</v>
      </c>
      <c r="H824" s="158" t="s">
        <v>3</v>
      </c>
      <c r="I824" s="160"/>
      <c r="M824" s="157"/>
      <c r="N824" s="161"/>
      <c r="O824" s="162"/>
      <c r="P824" s="162"/>
      <c r="Q824" s="162"/>
      <c r="R824" s="162"/>
      <c r="S824" s="162"/>
      <c r="T824" s="162"/>
      <c r="U824" s="163"/>
      <c r="AU824" s="158" t="s">
        <v>145</v>
      </c>
      <c r="AV824" s="158" t="s">
        <v>82</v>
      </c>
      <c r="AW824" s="13" t="s">
        <v>80</v>
      </c>
      <c r="AX824" s="13" t="s">
        <v>34</v>
      </c>
      <c r="AY824" s="13" t="s">
        <v>72</v>
      </c>
      <c r="AZ824" s="158" t="s">
        <v>134</v>
      </c>
    </row>
    <row r="825" spans="1:66" s="13" customFormat="1">
      <c r="B825" s="157"/>
      <c r="D825" s="152" t="s">
        <v>145</v>
      </c>
      <c r="E825" s="158" t="s">
        <v>3</v>
      </c>
      <c r="F825" s="159" t="s">
        <v>810</v>
      </c>
      <c r="H825" s="158" t="s">
        <v>3</v>
      </c>
      <c r="I825" s="160"/>
      <c r="M825" s="157"/>
      <c r="N825" s="161"/>
      <c r="O825" s="162"/>
      <c r="P825" s="162"/>
      <c r="Q825" s="162"/>
      <c r="R825" s="162"/>
      <c r="S825" s="162"/>
      <c r="T825" s="162"/>
      <c r="U825" s="163"/>
      <c r="AU825" s="158" t="s">
        <v>145</v>
      </c>
      <c r="AV825" s="158" t="s">
        <v>82</v>
      </c>
      <c r="AW825" s="13" t="s">
        <v>80</v>
      </c>
      <c r="AX825" s="13" t="s">
        <v>34</v>
      </c>
      <c r="AY825" s="13" t="s">
        <v>72</v>
      </c>
      <c r="AZ825" s="158" t="s">
        <v>134</v>
      </c>
    </row>
    <row r="826" spans="1:66" s="14" customFormat="1">
      <c r="B826" s="164"/>
      <c r="D826" s="152" t="s">
        <v>145</v>
      </c>
      <c r="E826" s="165" t="s">
        <v>3</v>
      </c>
      <c r="F826" s="166" t="s">
        <v>177</v>
      </c>
      <c r="H826" s="167">
        <v>5</v>
      </c>
      <c r="I826" s="168"/>
      <c r="M826" s="164"/>
      <c r="N826" s="169"/>
      <c r="O826" s="170"/>
      <c r="P826" s="170"/>
      <c r="Q826" s="170"/>
      <c r="R826" s="170"/>
      <c r="S826" s="170"/>
      <c r="T826" s="170"/>
      <c r="U826" s="171"/>
      <c r="AU826" s="165" t="s">
        <v>145</v>
      </c>
      <c r="AV826" s="165" t="s">
        <v>82</v>
      </c>
      <c r="AW826" s="14" t="s">
        <v>82</v>
      </c>
      <c r="AX826" s="14" t="s">
        <v>34</v>
      </c>
      <c r="AY826" s="14" t="s">
        <v>80</v>
      </c>
      <c r="AZ826" s="165" t="s">
        <v>134</v>
      </c>
    </row>
    <row r="827" spans="1:66" s="2" customFormat="1" ht="14.45" customHeight="1">
      <c r="A827" s="33"/>
      <c r="B827" s="138"/>
      <c r="C827" s="139" t="s">
        <v>811</v>
      </c>
      <c r="D827" s="139" t="s">
        <v>136</v>
      </c>
      <c r="E827" s="140" t="s">
        <v>812</v>
      </c>
      <c r="F827" s="141" t="s">
        <v>813</v>
      </c>
      <c r="G827" s="142" t="s">
        <v>581</v>
      </c>
      <c r="H827" s="143">
        <v>105</v>
      </c>
      <c r="I827" s="144"/>
      <c r="J827" s="145">
        <f>ROUND(I827*H827,2)</f>
        <v>0</v>
      </c>
      <c r="K827" s="141" t="s">
        <v>140</v>
      </c>
      <c r="L827" s="282" t="s">
        <v>1408</v>
      </c>
      <c r="M827" s="34"/>
      <c r="N827" s="146" t="s">
        <v>3</v>
      </c>
      <c r="O827" s="147" t="s">
        <v>43</v>
      </c>
      <c r="P827" s="54"/>
      <c r="Q827" s="148">
        <f>P827*H827</f>
        <v>0</v>
      </c>
      <c r="R827" s="148">
        <v>0.14298</v>
      </c>
      <c r="S827" s="148">
        <f>R827*H827</f>
        <v>15.0129</v>
      </c>
      <c r="T827" s="148">
        <v>0</v>
      </c>
      <c r="U827" s="149">
        <f>T827*H827</f>
        <v>0</v>
      </c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F827" s="33"/>
      <c r="AS827" s="150" t="s">
        <v>141</v>
      </c>
      <c r="AU827" s="150" t="s">
        <v>136</v>
      </c>
      <c r="AV827" s="150" t="s">
        <v>82</v>
      </c>
      <c r="AZ827" s="18" t="s">
        <v>134</v>
      </c>
      <c r="BF827" s="151">
        <f>IF(O827="základní",J827,0)</f>
        <v>0</v>
      </c>
      <c r="BG827" s="151">
        <f>IF(O827="snížená",J827,0)</f>
        <v>0</v>
      </c>
      <c r="BH827" s="151">
        <f>IF(O827="zákl. přenesená",J827,0)</f>
        <v>0</v>
      </c>
      <c r="BI827" s="151">
        <f>IF(O827="sníž. přenesená",J827,0)</f>
        <v>0</v>
      </c>
      <c r="BJ827" s="151">
        <f>IF(O827="nulová",J827,0)</f>
        <v>0</v>
      </c>
      <c r="BK827" s="18" t="s">
        <v>80</v>
      </c>
      <c r="BL827" s="151">
        <f>ROUND(I827*H827,2)</f>
        <v>0</v>
      </c>
      <c r="BM827" s="18" t="s">
        <v>141</v>
      </c>
      <c r="BN827" s="150" t="s">
        <v>814</v>
      </c>
    </row>
    <row r="828" spans="1:66" s="2" customFormat="1">
      <c r="A828" s="33"/>
      <c r="B828" s="34"/>
      <c r="C828" s="33"/>
      <c r="D828" s="152" t="s">
        <v>143</v>
      </c>
      <c r="E828" s="33"/>
      <c r="F828" s="153" t="s">
        <v>815</v>
      </c>
      <c r="G828" s="33"/>
      <c r="H828" s="33"/>
      <c r="I828" s="154"/>
      <c r="J828" s="33"/>
      <c r="K828" s="33"/>
      <c r="M828" s="34"/>
      <c r="N828" s="155"/>
      <c r="O828" s="156"/>
      <c r="P828" s="54"/>
      <c r="Q828" s="54"/>
      <c r="R828" s="54"/>
      <c r="S828" s="54"/>
      <c r="T828" s="54"/>
      <c r="U828" s="55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F828" s="33"/>
      <c r="AU828" s="18" t="s">
        <v>143</v>
      </c>
      <c r="AV828" s="18" t="s">
        <v>82</v>
      </c>
    </row>
    <row r="829" spans="1:66" s="13" customFormat="1">
      <c r="B829" s="157"/>
      <c r="D829" s="152" t="s">
        <v>145</v>
      </c>
      <c r="E829" s="158" t="s">
        <v>3</v>
      </c>
      <c r="F829" s="159" t="s">
        <v>146</v>
      </c>
      <c r="H829" s="158" t="s">
        <v>3</v>
      </c>
      <c r="I829" s="160"/>
      <c r="M829" s="157"/>
      <c r="N829" s="161"/>
      <c r="O829" s="162"/>
      <c r="P829" s="162"/>
      <c r="Q829" s="162"/>
      <c r="R829" s="162"/>
      <c r="S829" s="162"/>
      <c r="T829" s="162"/>
      <c r="U829" s="163"/>
      <c r="AU829" s="158" t="s">
        <v>145</v>
      </c>
      <c r="AV829" s="158" t="s">
        <v>82</v>
      </c>
      <c r="AW829" s="13" t="s">
        <v>80</v>
      </c>
      <c r="AX829" s="13" t="s">
        <v>34</v>
      </c>
      <c r="AY829" s="13" t="s">
        <v>72</v>
      </c>
      <c r="AZ829" s="158" t="s">
        <v>134</v>
      </c>
    </row>
    <row r="830" spans="1:66" s="13" customFormat="1">
      <c r="B830" s="157"/>
      <c r="D830" s="152" t="s">
        <v>145</v>
      </c>
      <c r="E830" s="158" t="s">
        <v>3</v>
      </c>
      <c r="F830" s="159" t="s">
        <v>816</v>
      </c>
      <c r="H830" s="158" t="s">
        <v>3</v>
      </c>
      <c r="I830" s="160"/>
      <c r="M830" s="157"/>
      <c r="N830" s="161"/>
      <c r="O830" s="162"/>
      <c r="P830" s="162"/>
      <c r="Q830" s="162"/>
      <c r="R830" s="162"/>
      <c r="S830" s="162"/>
      <c r="T830" s="162"/>
      <c r="U830" s="163"/>
      <c r="AU830" s="158" t="s">
        <v>145</v>
      </c>
      <c r="AV830" s="158" t="s">
        <v>82</v>
      </c>
      <c r="AW830" s="13" t="s">
        <v>80</v>
      </c>
      <c r="AX830" s="13" t="s">
        <v>34</v>
      </c>
      <c r="AY830" s="13" t="s">
        <v>72</v>
      </c>
      <c r="AZ830" s="158" t="s">
        <v>134</v>
      </c>
    </row>
    <row r="831" spans="1:66" s="13" customFormat="1">
      <c r="B831" s="157"/>
      <c r="D831" s="152" t="s">
        <v>145</v>
      </c>
      <c r="E831" s="158" t="s">
        <v>3</v>
      </c>
      <c r="F831" s="159" t="s">
        <v>817</v>
      </c>
      <c r="H831" s="158" t="s">
        <v>3</v>
      </c>
      <c r="I831" s="160"/>
      <c r="M831" s="157"/>
      <c r="N831" s="161"/>
      <c r="O831" s="162"/>
      <c r="P831" s="162"/>
      <c r="Q831" s="162"/>
      <c r="R831" s="162"/>
      <c r="S831" s="162"/>
      <c r="T831" s="162"/>
      <c r="U831" s="163"/>
      <c r="AU831" s="158" t="s">
        <v>145</v>
      </c>
      <c r="AV831" s="158" t="s">
        <v>82</v>
      </c>
      <c r="AW831" s="13" t="s">
        <v>80</v>
      </c>
      <c r="AX831" s="13" t="s">
        <v>34</v>
      </c>
      <c r="AY831" s="13" t="s">
        <v>72</v>
      </c>
      <c r="AZ831" s="158" t="s">
        <v>134</v>
      </c>
    </row>
    <row r="832" spans="1:66" s="14" customFormat="1">
      <c r="B832" s="164"/>
      <c r="D832" s="152" t="s">
        <v>145</v>
      </c>
      <c r="E832" s="165" t="s">
        <v>3</v>
      </c>
      <c r="F832" s="166" t="s">
        <v>211</v>
      </c>
      <c r="H832" s="167">
        <v>11</v>
      </c>
      <c r="I832" s="168"/>
      <c r="M832" s="164"/>
      <c r="N832" s="169"/>
      <c r="O832" s="170"/>
      <c r="P832" s="170"/>
      <c r="Q832" s="170"/>
      <c r="R832" s="170"/>
      <c r="S832" s="170"/>
      <c r="T832" s="170"/>
      <c r="U832" s="171"/>
      <c r="AU832" s="165" t="s">
        <v>145</v>
      </c>
      <c r="AV832" s="165" t="s">
        <v>82</v>
      </c>
      <c r="AW832" s="14" t="s">
        <v>82</v>
      </c>
      <c r="AX832" s="14" t="s">
        <v>34</v>
      </c>
      <c r="AY832" s="14" t="s">
        <v>72</v>
      </c>
      <c r="AZ832" s="165" t="s">
        <v>134</v>
      </c>
    </row>
    <row r="833" spans="2:52" s="13" customFormat="1">
      <c r="B833" s="157"/>
      <c r="D833" s="152" t="s">
        <v>145</v>
      </c>
      <c r="E833" s="158" t="s">
        <v>3</v>
      </c>
      <c r="F833" s="159" t="s">
        <v>818</v>
      </c>
      <c r="H833" s="158" t="s">
        <v>3</v>
      </c>
      <c r="I833" s="160"/>
      <c r="M833" s="157"/>
      <c r="N833" s="161"/>
      <c r="O833" s="162"/>
      <c r="P833" s="162"/>
      <c r="Q833" s="162"/>
      <c r="R833" s="162"/>
      <c r="S833" s="162"/>
      <c r="T833" s="162"/>
      <c r="U833" s="163"/>
      <c r="AU833" s="158" t="s">
        <v>145</v>
      </c>
      <c r="AV833" s="158" t="s">
        <v>82</v>
      </c>
      <c r="AW833" s="13" t="s">
        <v>80</v>
      </c>
      <c r="AX833" s="13" t="s">
        <v>34</v>
      </c>
      <c r="AY833" s="13" t="s">
        <v>72</v>
      </c>
      <c r="AZ833" s="158" t="s">
        <v>134</v>
      </c>
    </row>
    <row r="834" spans="2:52" s="14" customFormat="1">
      <c r="B834" s="164"/>
      <c r="D834" s="152" t="s">
        <v>145</v>
      </c>
      <c r="E834" s="165" t="s">
        <v>3</v>
      </c>
      <c r="F834" s="166" t="s">
        <v>216</v>
      </c>
      <c r="H834" s="167">
        <v>12</v>
      </c>
      <c r="I834" s="168"/>
      <c r="M834" s="164"/>
      <c r="N834" s="169"/>
      <c r="O834" s="170"/>
      <c r="P834" s="170"/>
      <c r="Q834" s="170"/>
      <c r="R834" s="170"/>
      <c r="S834" s="170"/>
      <c r="T834" s="170"/>
      <c r="U834" s="171"/>
      <c r="AU834" s="165" t="s">
        <v>145</v>
      </c>
      <c r="AV834" s="165" t="s">
        <v>82</v>
      </c>
      <c r="AW834" s="14" t="s">
        <v>82</v>
      </c>
      <c r="AX834" s="14" t="s">
        <v>34</v>
      </c>
      <c r="AY834" s="14" t="s">
        <v>72</v>
      </c>
      <c r="AZ834" s="165" t="s">
        <v>134</v>
      </c>
    </row>
    <row r="835" spans="2:52" s="13" customFormat="1">
      <c r="B835" s="157"/>
      <c r="D835" s="152" t="s">
        <v>145</v>
      </c>
      <c r="E835" s="158" t="s">
        <v>3</v>
      </c>
      <c r="F835" s="159" t="s">
        <v>819</v>
      </c>
      <c r="H835" s="158" t="s">
        <v>3</v>
      </c>
      <c r="I835" s="160"/>
      <c r="M835" s="157"/>
      <c r="N835" s="161"/>
      <c r="O835" s="162"/>
      <c r="P835" s="162"/>
      <c r="Q835" s="162"/>
      <c r="R835" s="162"/>
      <c r="S835" s="162"/>
      <c r="T835" s="162"/>
      <c r="U835" s="163"/>
      <c r="AU835" s="158" t="s">
        <v>145</v>
      </c>
      <c r="AV835" s="158" t="s">
        <v>82</v>
      </c>
      <c r="AW835" s="13" t="s">
        <v>80</v>
      </c>
      <c r="AX835" s="13" t="s">
        <v>34</v>
      </c>
      <c r="AY835" s="13" t="s">
        <v>72</v>
      </c>
      <c r="AZ835" s="158" t="s">
        <v>134</v>
      </c>
    </row>
    <row r="836" spans="2:52" s="14" customFormat="1">
      <c r="B836" s="164"/>
      <c r="D836" s="152" t="s">
        <v>145</v>
      </c>
      <c r="E836" s="165" t="s">
        <v>3</v>
      </c>
      <c r="F836" s="166" t="s">
        <v>257</v>
      </c>
      <c r="H836" s="167">
        <v>20</v>
      </c>
      <c r="I836" s="168"/>
      <c r="M836" s="164"/>
      <c r="N836" s="169"/>
      <c r="O836" s="170"/>
      <c r="P836" s="170"/>
      <c r="Q836" s="170"/>
      <c r="R836" s="170"/>
      <c r="S836" s="170"/>
      <c r="T836" s="170"/>
      <c r="U836" s="171"/>
      <c r="AU836" s="165" t="s">
        <v>145</v>
      </c>
      <c r="AV836" s="165" t="s">
        <v>82</v>
      </c>
      <c r="AW836" s="14" t="s">
        <v>82</v>
      </c>
      <c r="AX836" s="14" t="s">
        <v>34</v>
      </c>
      <c r="AY836" s="14" t="s">
        <v>72</v>
      </c>
      <c r="AZ836" s="165" t="s">
        <v>134</v>
      </c>
    </row>
    <row r="837" spans="2:52" s="13" customFormat="1">
      <c r="B837" s="157"/>
      <c r="D837" s="152" t="s">
        <v>145</v>
      </c>
      <c r="E837" s="158" t="s">
        <v>3</v>
      </c>
      <c r="F837" s="159" t="s">
        <v>820</v>
      </c>
      <c r="H837" s="158" t="s">
        <v>3</v>
      </c>
      <c r="I837" s="160"/>
      <c r="M837" s="157"/>
      <c r="N837" s="161"/>
      <c r="O837" s="162"/>
      <c r="P837" s="162"/>
      <c r="Q837" s="162"/>
      <c r="R837" s="162"/>
      <c r="S837" s="162"/>
      <c r="T837" s="162"/>
      <c r="U837" s="163"/>
      <c r="AU837" s="158" t="s">
        <v>145</v>
      </c>
      <c r="AV837" s="158" t="s">
        <v>82</v>
      </c>
      <c r="AW837" s="13" t="s">
        <v>80</v>
      </c>
      <c r="AX837" s="13" t="s">
        <v>34</v>
      </c>
      <c r="AY837" s="13" t="s">
        <v>72</v>
      </c>
      <c r="AZ837" s="158" t="s">
        <v>134</v>
      </c>
    </row>
    <row r="838" spans="2:52" s="14" customFormat="1">
      <c r="B838" s="164"/>
      <c r="D838" s="152" t="s">
        <v>145</v>
      </c>
      <c r="E838" s="165" t="s">
        <v>3</v>
      </c>
      <c r="F838" s="166" t="s">
        <v>216</v>
      </c>
      <c r="H838" s="167">
        <v>12</v>
      </c>
      <c r="I838" s="168"/>
      <c r="M838" s="164"/>
      <c r="N838" s="169"/>
      <c r="O838" s="170"/>
      <c r="P838" s="170"/>
      <c r="Q838" s="170"/>
      <c r="R838" s="170"/>
      <c r="S838" s="170"/>
      <c r="T838" s="170"/>
      <c r="U838" s="171"/>
      <c r="AU838" s="165" t="s">
        <v>145</v>
      </c>
      <c r="AV838" s="165" t="s">
        <v>82</v>
      </c>
      <c r="AW838" s="14" t="s">
        <v>82</v>
      </c>
      <c r="AX838" s="14" t="s">
        <v>34</v>
      </c>
      <c r="AY838" s="14" t="s">
        <v>72</v>
      </c>
      <c r="AZ838" s="165" t="s">
        <v>134</v>
      </c>
    </row>
    <row r="839" spans="2:52" s="13" customFormat="1">
      <c r="B839" s="157"/>
      <c r="D839" s="152" t="s">
        <v>145</v>
      </c>
      <c r="E839" s="158" t="s">
        <v>3</v>
      </c>
      <c r="F839" s="159" t="s">
        <v>821</v>
      </c>
      <c r="H839" s="158" t="s">
        <v>3</v>
      </c>
      <c r="I839" s="160"/>
      <c r="M839" s="157"/>
      <c r="N839" s="161"/>
      <c r="O839" s="162"/>
      <c r="P839" s="162"/>
      <c r="Q839" s="162"/>
      <c r="R839" s="162"/>
      <c r="S839" s="162"/>
      <c r="T839" s="162"/>
      <c r="U839" s="163"/>
      <c r="AU839" s="158" t="s">
        <v>145</v>
      </c>
      <c r="AV839" s="158" t="s">
        <v>82</v>
      </c>
      <c r="AW839" s="13" t="s">
        <v>80</v>
      </c>
      <c r="AX839" s="13" t="s">
        <v>34</v>
      </c>
      <c r="AY839" s="13" t="s">
        <v>72</v>
      </c>
      <c r="AZ839" s="158" t="s">
        <v>134</v>
      </c>
    </row>
    <row r="840" spans="2:52" s="14" customFormat="1">
      <c r="B840" s="164"/>
      <c r="D840" s="152" t="s">
        <v>145</v>
      </c>
      <c r="E840" s="165" t="s">
        <v>3</v>
      </c>
      <c r="F840" s="166" t="s">
        <v>216</v>
      </c>
      <c r="H840" s="167">
        <v>12</v>
      </c>
      <c r="I840" s="168"/>
      <c r="M840" s="164"/>
      <c r="N840" s="169"/>
      <c r="O840" s="170"/>
      <c r="P840" s="170"/>
      <c r="Q840" s="170"/>
      <c r="R840" s="170"/>
      <c r="S840" s="170"/>
      <c r="T840" s="170"/>
      <c r="U840" s="171"/>
      <c r="AU840" s="165" t="s">
        <v>145</v>
      </c>
      <c r="AV840" s="165" t="s">
        <v>82</v>
      </c>
      <c r="AW840" s="14" t="s">
        <v>82</v>
      </c>
      <c r="AX840" s="14" t="s">
        <v>34</v>
      </c>
      <c r="AY840" s="14" t="s">
        <v>72</v>
      </c>
      <c r="AZ840" s="165" t="s">
        <v>134</v>
      </c>
    </row>
    <row r="841" spans="2:52" s="13" customFormat="1">
      <c r="B841" s="157"/>
      <c r="D841" s="152" t="s">
        <v>145</v>
      </c>
      <c r="E841" s="158" t="s">
        <v>3</v>
      </c>
      <c r="F841" s="159" t="s">
        <v>822</v>
      </c>
      <c r="H841" s="158" t="s">
        <v>3</v>
      </c>
      <c r="I841" s="160"/>
      <c r="M841" s="157"/>
      <c r="N841" s="161"/>
      <c r="O841" s="162"/>
      <c r="P841" s="162"/>
      <c r="Q841" s="162"/>
      <c r="R841" s="162"/>
      <c r="S841" s="162"/>
      <c r="T841" s="162"/>
      <c r="U841" s="163"/>
      <c r="AU841" s="158" t="s">
        <v>145</v>
      </c>
      <c r="AV841" s="158" t="s">
        <v>82</v>
      </c>
      <c r="AW841" s="13" t="s">
        <v>80</v>
      </c>
      <c r="AX841" s="13" t="s">
        <v>34</v>
      </c>
      <c r="AY841" s="13" t="s">
        <v>72</v>
      </c>
      <c r="AZ841" s="158" t="s">
        <v>134</v>
      </c>
    </row>
    <row r="842" spans="2:52" s="14" customFormat="1">
      <c r="B842" s="164"/>
      <c r="D842" s="152" t="s">
        <v>145</v>
      </c>
      <c r="E842" s="165" t="s">
        <v>3</v>
      </c>
      <c r="F842" s="166" t="s">
        <v>216</v>
      </c>
      <c r="H842" s="167">
        <v>12</v>
      </c>
      <c r="I842" s="168"/>
      <c r="M842" s="164"/>
      <c r="N842" s="169"/>
      <c r="O842" s="170"/>
      <c r="P842" s="170"/>
      <c r="Q842" s="170"/>
      <c r="R842" s="170"/>
      <c r="S842" s="170"/>
      <c r="T842" s="170"/>
      <c r="U842" s="171"/>
      <c r="AU842" s="165" t="s">
        <v>145</v>
      </c>
      <c r="AV842" s="165" t="s">
        <v>82</v>
      </c>
      <c r="AW842" s="14" t="s">
        <v>82</v>
      </c>
      <c r="AX842" s="14" t="s">
        <v>34</v>
      </c>
      <c r="AY842" s="14" t="s">
        <v>72</v>
      </c>
      <c r="AZ842" s="165" t="s">
        <v>134</v>
      </c>
    </row>
    <row r="843" spans="2:52" s="13" customFormat="1">
      <c r="B843" s="157"/>
      <c r="D843" s="152" t="s">
        <v>145</v>
      </c>
      <c r="E843" s="158" t="s">
        <v>3</v>
      </c>
      <c r="F843" s="159" t="s">
        <v>823</v>
      </c>
      <c r="H843" s="158" t="s">
        <v>3</v>
      </c>
      <c r="I843" s="160"/>
      <c r="M843" s="157"/>
      <c r="N843" s="161"/>
      <c r="O843" s="162"/>
      <c r="P843" s="162"/>
      <c r="Q843" s="162"/>
      <c r="R843" s="162"/>
      <c r="S843" s="162"/>
      <c r="T843" s="162"/>
      <c r="U843" s="163"/>
      <c r="AU843" s="158" t="s">
        <v>145</v>
      </c>
      <c r="AV843" s="158" t="s">
        <v>82</v>
      </c>
      <c r="AW843" s="13" t="s">
        <v>80</v>
      </c>
      <c r="AX843" s="13" t="s">
        <v>34</v>
      </c>
      <c r="AY843" s="13" t="s">
        <v>72</v>
      </c>
      <c r="AZ843" s="158" t="s">
        <v>134</v>
      </c>
    </row>
    <row r="844" spans="2:52" s="14" customFormat="1">
      <c r="B844" s="164"/>
      <c r="D844" s="152" t="s">
        <v>145</v>
      </c>
      <c r="E844" s="165" t="s">
        <v>3</v>
      </c>
      <c r="F844" s="166" t="s">
        <v>216</v>
      </c>
      <c r="H844" s="167">
        <v>12</v>
      </c>
      <c r="I844" s="168"/>
      <c r="M844" s="164"/>
      <c r="N844" s="169"/>
      <c r="O844" s="170"/>
      <c r="P844" s="170"/>
      <c r="Q844" s="170"/>
      <c r="R844" s="170"/>
      <c r="S844" s="170"/>
      <c r="T844" s="170"/>
      <c r="U844" s="171"/>
      <c r="AU844" s="165" t="s">
        <v>145</v>
      </c>
      <c r="AV844" s="165" t="s">
        <v>82</v>
      </c>
      <c r="AW844" s="14" t="s">
        <v>82</v>
      </c>
      <c r="AX844" s="14" t="s">
        <v>34</v>
      </c>
      <c r="AY844" s="14" t="s">
        <v>72</v>
      </c>
      <c r="AZ844" s="165" t="s">
        <v>134</v>
      </c>
    </row>
    <row r="845" spans="2:52" s="13" customFormat="1">
      <c r="B845" s="157"/>
      <c r="D845" s="152" t="s">
        <v>145</v>
      </c>
      <c r="E845" s="158" t="s">
        <v>3</v>
      </c>
      <c r="F845" s="159" t="s">
        <v>824</v>
      </c>
      <c r="H845" s="158" t="s">
        <v>3</v>
      </c>
      <c r="I845" s="160"/>
      <c r="M845" s="157"/>
      <c r="N845" s="161"/>
      <c r="O845" s="162"/>
      <c r="P845" s="162"/>
      <c r="Q845" s="162"/>
      <c r="R845" s="162"/>
      <c r="S845" s="162"/>
      <c r="T845" s="162"/>
      <c r="U845" s="163"/>
      <c r="AU845" s="158" t="s">
        <v>145</v>
      </c>
      <c r="AV845" s="158" t="s">
        <v>82</v>
      </c>
      <c r="AW845" s="13" t="s">
        <v>80</v>
      </c>
      <c r="AX845" s="13" t="s">
        <v>34</v>
      </c>
      <c r="AY845" s="13" t="s">
        <v>72</v>
      </c>
      <c r="AZ845" s="158" t="s">
        <v>134</v>
      </c>
    </row>
    <row r="846" spans="2:52" s="13" customFormat="1">
      <c r="B846" s="157"/>
      <c r="D846" s="152" t="s">
        <v>145</v>
      </c>
      <c r="E846" s="158" t="s">
        <v>3</v>
      </c>
      <c r="F846" s="159" t="s">
        <v>825</v>
      </c>
      <c r="H846" s="158" t="s">
        <v>3</v>
      </c>
      <c r="I846" s="160"/>
      <c r="M846" s="157"/>
      <c r="N846" s="161"/>
      <c r="O846" s="162"/>
      <c r="P846" s="162"/>
      <c r="Q846" s="162"/>
      <c r="R846" s="162"/>
      <c r="S846" s="162"/>
      <c r="T846" s="162"/>
      <c r="U846" s="163"/>
      <c r="AU846" s="158" t="s">
        <v>145</v>
      </c>
      <c r="AV846" s="158" t="s">
        <v>82</v>
      </c>
      <c r="AW846" s="13" t="s">
        <v>80</v>
      </c>
      <c r="AX846" s="13" t="s">
        <v>34</v>
      </c>
      <c r="AY846" s="13" t="s">
        <v>72</v>
      </c>
      <c r="AZ846" s="158" t="s">
        <v>134</v>
      </c>
    </row>
    <row r="847" spans="2:52" s="14" customFormat="1">
      <c r="B847" s="164"/>
      <c r="D847" s="152" t="s">
        <v>145</v>
      </c>
      <c r="E847" s="165" t="s">
        <v>3</v>
      </c>
      <c r="F847" s="166" t="s">
        <v>189</v>
      </c>
      <c r="H847" s="167">
        <v>7</v>
      </c>
      <c r="I847" s="168"/>
      <c r="M847" s="164"/>
      <c r="N847" s="169"/>
      <c r="O847" s="170"/>
      <c r="P847" s="170"/>
      <c r="Q847" s="170"/>
      <c r="R847" s="170"/>
      <c r="S847" s="170"/>
      <c r="T847" s="170"/>
      <c r="U847" s="171"/>
      <c r="AU847" s="165" t="s">
        <v>145</v>
      </c>
      <c r="AV847" s="165" t="s">
        <v>82</v>
      </c>
      <c r="AW847" s="14" t="s">
        <v>82</v>
      </c>
      <c r="AX847" s="14" t="s">
        <v>34</v>
      </c>
      <c r="AY847" s="14" t="s">
        <v>72</v>
      </c>
      <c r="AZ847" s="165" t="s">
        <v>134</v>
      </c>
    </row>
    <row r="848" spans="2:52" s="13" customFormat="1">
      <c r="B848" s="157"/>
      <c r="D848" s="152" t="s">
        <v>145</v>
      </c>
      <c r="E848" s="158" t="s">
        <v>3</v>
      </c>
      <c r="F848" s="159" t="s">
        <v>826</v>
      </c>
      <c r="H848" s="158" t="s">
        <v>3</v>
      </c>
      <c r="I848" s="160"/>
      <c r="M848" s="157"/>
      <c r="N848" s="161"/>
      <c r="O848" s="162"/>
      <c r="P848" s="162"/>
      <c r="Q848" s="162"/>
      <c r="R848" s="162"/>
      <c r="S848" s="162"/>
      <c r="T848" s="162"/>
      <c r="U848" s="163"/>
      <c r="AU848" s="158" t="s">
        <v>145</v>
      </c>
      <c r="AV848" s="158" t="s">
        <v>82</v>
      </c>
      <c r="AW848" s="13" t="s">
        <v>80</v>
      </c>
      <c r="AX848" s="13" t="s">
        <v>34</v>
      </c>
      <c r="AY848" s="13" t="s">
        <v>72</v>
      </c>
      <c r="AZ848" s="158" t="s">
        <v>134</v>
      </c>
    </row>
    <row r="849" spans="1:66" s="14" customFormat="1">
      <c r="B849" s="164"/>
      <c r="D849" s="152" t="s">
        <v>145</v>
      </c>
      <c r="E849" s="165" t="s">
        <v>3</v>
      </c>
      <c r="F849" s="166" t="s">
        <v>189</v>
      </c>
      <c r="H849" s="167">
        <v>7</v>
      </c>
      <c r="I849" s="168"/>
      <c r="M849" s="164"/>
      <c r="N849" s="169"/>
      <c r="O849" s="170"/>
      <c r="P849" s="170"/>
      <c r="Q849" s="170"/>
      <c r="R849" s="170"/>
      <c r="S849" s="170"/>
      <c r="T849" s="170"/>
      <c r="U849" s="171"/>
      <c r="AU849" s="165" t="s">
        <v>145</v>
      </c>
      <c r="AV849" s="165" t="s">
        <v>82</v>
      </c>
      <c r="AW849" s="14" t="s">
        <v>82</v>
      </c>
      <c r="AX849" s="14" t="s">
        <v>34</v>
      </c>
      <c r="AY849" s="14" t="s">
        <v>72</v>
      </c>
      <c r="AZ849" s="165" t="s">
        <v>134</v>
      </c>
    </row>
    <row r="850" spans="1:66" s="15" customFormat="1">
      <c r="B850" s="172"/>
      <c r="D850" s="152" t="s">
        <v>145</v>
      </c>
      <c r="E850" s="173" t="s">
        <v>3</v>
      </c>
      <c r="F850" s="174" t="s">
        <v>155</v>
      </c>
      <c r="H850" s="175">
        <v>105</v>
      </c>
      <c r="I850" s="176"/>
      <c r="M850" s="172"/>
      <c r="N850" s="177"/>
      <c r="O850" s="178"/>
      <c r="P850" s="178"/>
      <c r="Q850" s="178"/>
      <c r="R850" s="178"/>
      <c r="S850" s="178"/>
      <c r="T850" s="178"/>
      <c r="U850" s="179"/>
      <c r="AU850" s="173" t="s">
        <v>145</v>
      </c>
      <c r="AV850" s="173" t="s">
        <v>82</v>
      </c>
      <c r="AW850" s="15" t="s">
        <v>141</v>
      </c>
      <c r="AX850" s="15" t="s">
        <v>34</v>
      </c>
      <c r="AY850" s="15" t="s">
        <v>80</v>
      </c>
      <c r="AZ850" s="173" t="s">
        <v>134</v>
      </c>
    </row>
    <row r="851" spans="1:66" s="12" customFormat="1" ht="22.9" customHeight="1">
      <c r="B851" s="125"/>
      <c r="D851" s="126" t="s">
        <v>71</v>
      </c>
      <c r="E851" s="136" t="s">
        <v>200</v>
      </c>
      <c r="F851" s="136" t="s">
        <v>827</v>
      </c>
      <c r="I851" s="128"/>
      <c r="J851" s="137">
        <f>BL851</f>
        <v>0</v>
      </c>
      <c r="L851" s="281"/>
      <c r="M851" s="125"/>
      <c r="N851" s="130"/>
      <c r="O851" s="131"/>
      <c r="P851" s="131"/>
      <c r="Q851" s="132">
        <f>SUM(Q852:Q907)</f>
        <v>0</v>
      </c>
      <c r="R851" s="131"/>
      <c r="S851" s="132">
        <f>SUM(S852:S907)</f>
        <v>16.86599447</v>
      </c>
      <c r="T851" s="131"/>
      <c r="U851" s="133">
        <f>SUM(U852:U907)</f>
        <v>65.529300000000006</v>
      </c>
      <c r="AS851" s="126" t="s">
        <v>80</v>
      </c>
      <c r="AU851" s="134" t="s">
        <v>71</v>
      </c>
      <c r="AV851" s="134" t="s">
        <v>80</v>
      </c>
      <c r="AZ851" s="126" t="s">
        <v>134</v>
      </c>
      <c r="BL851" s="135">
        <f>SUM(BL852:BL907)</f>
        <v>0</v>
      </c>
    </row>
    <row r="852" spans="1:66" s="2" customFormat="1" ht="14.45" customHeight="1">
      <c r="A852" s="33"/>
      <c r="B852" s="138"/>
      <c r="C852" s="139" t="s">
        <v>512</v>
      </c>
      <c r="D852" s="139" t="s">
        <v>136</v>
      </c>
      <c r="E852" s="140" t="s">
        <v>828</v>
      </c>
      <c r="F852" s="141" t="s">
        <v>829</v>
      </c>
      <c r="G852" s="142" t="s">
        <v>581</v>
      </c>
      <c r="H852" s="143">
        <v>9.1630000000000003</v>
      </c>
      <c r="I852" s="144"/>
      <c r="J852" s="145">
        <f>ROUND(I852*H852,2)</f>
        <v>0</v>
      </c>
      <c r="K852" s="141" t="s">
        <v>140</v>
      </c>
      <c r="L852" s="282" t="s">
        <v>1408</v>
      </c>
      <c r="M852" s="34"/>
      <c r="N852" s="146" t="s">
        <v>3</v>
      </c>
      <c r="O852" s="147" t="s">
        <v>43</v>
      </c>
      <c r="P852" s="54"/>
      <c r="Q852" s="148">
        <f>P852*H852</f>
        <v>0</v>
      </c>
      <c r="R852" s="148">
        <v>1.2246900000000001</v>
      </c>
      <c r="S852" s="148">
        <f>R852*H852</f>
        <v>11.221834470000001</v>
      </c>
      <c r="T852" s="148">
        <v>0</v>
      </c>
      <c r="U852" s="149">
        <f>T852*H852</f>
        <v>0</v>
      </c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F852" s="33"/>
      <c r="AS852" s="150" t="s">
        <v>141</v>
      </c>
      <c r="AU852" s="150" t="s">
        <v>136</v>
      </c>
      <c r="AV852" s="150" t="s">
        <v>82</v>
      </c>
      <c r="AZ852" s="18" t="s">
        <v>134</v>
      </c>
      <c r="BF852" s="151">
        <f>IF(O852="základní",J852,0)</f>
        <v>0</v>
      </c>
      <c r="BG852" s="151">
        <f>IF(O852="snížená",J852,0)</f>
        <v>0</v>
      </c>
      <c r="BH852" s="151">
        <f>IF(O852="zákl. přenesená",J852,0)</f>
        <v>0</v>
      </c>
      <c r="BI852" s="151">
        <f>IF(O852="sníž. přenesená",J852,0)</f>
        <v>0</v>
      </c>
      <c r="BJ852" s="151">
        <f>IF(O852="nulová",J852,0)</f>
        <v>0</v>
      </c>
      <c r="BK852" s="18" t="s">
        <v>80</v>
      </c>
      <c r="BL852" s="151">
        <f>ROUND(I852*H852,2)</f>
        <v>0</v>
      </c>
      <c r="BM852" s="18" t="s">
        <v>141</v>
      </c>
      <c r="BN852" s="150" t="s">
        <v>830</v>
      </c>
    </row>
    <row r="853" spans="1:66" s="2" customFormat="1">
      <c r="A853" s="33"/>
      <c r="B853" s="34"/>
      <c r="C853" s="33"/>
      <c r="D853" s="152" t="s">
        <v>143</v>
      </c>
      <c r="E853" s="33"/>
      <c r="F853" s="153" t="s">
        <v>831</v>
      </c>
      <c r="G853" s="33"/>
      <c r="H853" s="33"/>
      <c r="I853" s="154"/>
      <c r="J853" s="33"/>
      <c r="K853" s="33"/>
      <c r="M853" s="34"/>
      <c r="N853" s="155"/>
      <c r="O853" s="156"/>
      <c r="P853" s="54"/>
      <c r="Q853" s="54"/>
      <c r="R853" s="54"/>
      <c r="S853" s="54"/>
      <c r="T853" s="54"/>
      <c r="U853" s="55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F853" s="33"/>
      <c r="AU853" s="18" t="s">
        <v>143</v>
      </c>
      <c r="AV853" s="18" t="s">
        <v>82</v>
      </c>
    </row>
    <row r="854" spans="1:66" s="13" customFormat="1">
      <c r="B854" s="157"/>
      <c r="D854" s="152" t="s">
        <v>145</v>
      </c>
      <c r="E854" s="158" t="s">
        <v>3</v>
      </c>
      <c r="F854" s="159" t="s">
        <v>656</v>
      </c>
      <c r="H854" s="158" t="s">
        <v>3</v>
      </c>
      <c r="I854" s="160"/>
      <c r="M854" s="157"/>
      <c r="N854" s="161"/>
      <c r="O854" s="162"/>
      <c r="P854" s="162"/>
      <c r="Q854" s="162"/>
      <c r="R854" s="162"/>
      <c r="S854" s="162"/>
      <c r="T854" s="162"/>
      <c r="U854" s="163"/>
      <c r="AU854" s="158" t="s">
        <v>145</v>
      </c>
      <c r="AV854" s="158" t="s">
        <v>82</v>
      </c>
      <c r="AW854" s="13" t="s">
        <v>80</v>
      </c>
      <c r="AX854" s="13" t="s">
        <v>34</v>
      </c>
      <c r="AY854" s="13" t="s">
        <v>72</v>
      </c>
      <c r="AZ854" s="158" t="s">
        <v>134</v>
      </c>
    </row>
    <row r="855" spans="1:66" s="13" customFormat="1">
      <c r="B855" s="157"/>
      <c r="D855" s="152" t="s">
        <v>145</v>
      </c>
      <c r="E855" s="158" t="s">
        <v>3</v>
      </c>
      <c r="F855" s="159" t="s">
        <v>696</v>
      </c>
      <c r="H855" s="158" t="s">
        <v>3</v>
      </c>
      <c r="I855" s="160"/>
      <c r="M855" s="157"/>
      <c r="N855" s="161"/>
      <c r="O855" s="162"/>
      <c r="P855" s="162"/>
      <c r="Q855" s="162"/>
      <c r="R855" s="162"/>
      <c r="S855" s="162"/>
      <c r="T855" s="162"/>
      <c r="U855" s="163"/>
      <c r="AU855" s="158" t="s">
        <v>145</v>
      </c>
      <c r="AV855" s="158" t="s">
        <v>82</v>
      </c>
      <c r="AW855" s="13" t="s">
        <v>80</v>
      </c>
      <c r="AX855" s="13" t="s">
        <v>34</v>
      </c>
      <c r="AY855" s="13" t="s">
        <v>72</v>
      </c>
      <c r="AZ855" s="158" t="s">
        <v>134</v>
      </c>
    </row>
    <row r="856" spans="1:66" s="14" customFormat="1">
      <c r="B856" s="164"/>
      <c r="D856" s="152" t="s">
        <v>145</v>
      </c>
      <c r="E856" s="165" t="s">
        <v>3</v>
      </c>
      <c r="F856" s="166" t="s">
        <v>832</v>
      </c>
      <c r="H856" s="167">
        <v>9.1630000000000003</v>
      </c>
      <c r="I856" s="168"/>
      <c r="M856" s="164"/>
      <c r="N856" s="169"/>
      <c r="O856" s="170"/>
      <c r="P856" s="170"/>
      <c r="Q856" s="170"/>
      <c r="R856" s="170"/>
      <c r="S856" s="170"/>
      <c r="T856" s="170"/>
      <c r="U856" s="171"/>
      <c r="AU856" s="165" t="s">
        <v>145</v>
      </c>
      <c r="AV856" s="165" t="s">
        <v>82</v>
      </c>
      <c r="AW856" s="14" t="s">
        <v>82</v>
      </c>
      <c r="AX856" s="14" t="s">
        <v>34</v>
      </c>
      <c r="AY856" s="14" t="s">
        <v>80</v>
      </c>
      <c r="AZ856" s="165" t="s">
        <v>134</v>
      </c>
    </row>
    <row r="857" spans="1:66" s="2" customFormat="1" ht="14.45" customHeight="1">
      <c r="A857" s="33"/>
      <c r="B857" s="138"/>
      <c r="C857" s="180" t="s">
        <v>833</v>
      </c>
      <c r="D857" s="180" t="s">
        <v>494</v>
      </c>
      <c r="E857" s="181" t="s">
        <v>834</v>
      </c>
      <c r="F857" s="182" t="s">
        <v>835</v>
      </c>
      <c r="G857" s="183" t="s">
        <v>172</v>
      </c>
      <c r="H857" s="184">
        <v>3</v>
      </c>
      <c r="I857" s="185"/>
      <c r="J857" s="186">
        <f>ROUND(I857*H857,2)</f>
        <v>0</v>
      </c>
      <c r="K857" s="182" t="s">
        <v>3</v>
      </c>
      <c r="L857" s="282" t="s">
        <v>1408</v>
      </c>
      <c r="M857" s="187"/>
      <c r="N857" s="188" t="s">
        <v>3</v>
      </c>
      <c r="O857" s="189" t="s">
        <v>43</v>
      </c>
      <c r="P857" s="54"/>
      <c r="Q857" s="148">
        <f>P857*H857</f>
        <v>0</v>
      </c>
      <c r="R857" s="148">
        <v>1.5</v>
      </c>
      <c r="S857" s="148">
        <f>R857*H857</f>
        <v>4.5</v>
      </c>
      <c r="T857" s="148">
        <v>0</v>
      </c>
      <c r="U857" s="149">
        <f>T857*H857</f>
        <v>0</v>
      </c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F857" s="33"/>
      <c r="AS857" s="150" t="s">
        <v>195</v>
      </c>
      <c r="AU857" s="150" t="s">
        <v>494</v>
      </c>
      <c r="AV857" s="150" t="s">
        <v>82</v>
      </c>
      <c r="AZ857" s="18" t="s">
        <v>134</v>
      </c>
      <c r="BF857" s="151">
        <f>IF(O857="základní",J857,0)</f>
        <v>0</v>
      </c>
      <c r="BG857" s="151">
        <f>IF(O857="snížená",J857,0)</f>
        <v>0</v>
      </c>
      <c r="BH857" s="151">
        <f>IF(O857="zákl. přenesená",J857,0)</f>
        <v>0</v>
      </c>
      <c r="BI857" s="151">
        <f>IF(O857="sníž. přenesená",J857,0)</f>
        <v>0</v>
      </c>
      <c r="BJ857" s="151">
        <f>IF(O857="nulová",J857,0)</f>
        <v>0</v>
      </c>
      <c r="BK857" s="18" t="s">
        <v>80</v>
      </c>
      <c r="BL857" s="151">
        <f>ROUND(I857*H857,2)</f>
        <v>0</v>
      </c>
      <c r="BM857" s="18" t="s">
        <v>141</v>
      </c>
      <c r="BN857" s="150" t="s">
        <v>836</v>
      </c>
    </row>
    <row r="858" spans="1:66" s="2" customFormat="1">
      <c r="A858" s="33"/>
      <c r="B858" s="34"/>
      <c r="C858" s="33"/>
      <c r="D858" s="152" t="s">
        <v>143</v>
      </c>
      <c r="E858" s="33"/>
      <c r="F858" s="153" t="s">
        <v>835</v>
      </c>
      <c r="G858" s="33"/>
      <c r="H858" s="33"/>
      <c r="I858" s="154"/>
      <c r="J858" s="33"/>
      <c r="K858" s="33"/>
      <c r="M858" s="34"/>
      <c r="N858" s="155"/>
      <c r="O858" s="156"/>
      <c r="P858" s="54"/>
      <c r="Q858" s="54"/>
      <c r="R858" s="54"/>
      <c r="S858" s="54"/>
      <c r="T858" s="54"/>
      <c r="U858" s="55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F858" s="33"/>
      <c r="AU858" s="18" t="s">
        <v>143</v>
      </c>
      <c r="AV858" s="18" t="s">
        <v>82</v>
      </c>
    </row>
    <row r="859" spans="1:66" s="13" customFormat="1">
      <c r="B859" s="157"/>
      <c r="D859" s="152" t="s">
        <v>145</v>
      </c>
      <c r="E859" s="158" t="s">
        <v>3</v>
      </c>
      <c r="F859" s="159" t="s">
        <v>656</v>
      </c>
      <c r="H859" s="158" t="s">
        <v>3</v>
      </c>
      <c r="I859" s="160"/>
      <c r="M859" s="157"/>
      <c r="N859" s="161"/>
      <c r="O859" s="162"/>
      <c r="P859" s="162"/>
      <c r="Q859" s="162"/>
      <c r="R859" s="162"/>
      <c r="S859" s="162"/>
      <c r="T859" s="162"/>
      <c r="U859" s="163"/>
      <c r="AU859" s="158" t="s">
        <v>145</v>
      </c>
      <c r="AV859" s="158" t="s">
        <v>82</v>
      </c>
      <c r="AW859" s="13" t="s">
        <v>80</v>
      </c>
      <c r="AX859" s="13" t="s">
        <v>34</v>
      </c>
      <c r="AY859" s="13" t="s">
        <v>72</v>
      </c>
      <c r="AZ859" s="158" t="s">
        <v>134</v>
      </c>
    </row>
    <row r="860" spans="1:66" s="13" customFormat="1">
      <c r="B860" s="157"/>
      <c r="D860" s="152" t="s">
        <v>145</v>
      </c>
      <c r="E860" s="158" t="s">
        <v>3</v>
      </c>
      <c r="F860" s="159" t="s">
        <v>696</v>
      </c>
      <c r="H860" s="158" t="s">
        <v>3</v>
      </c>
      <c r="I860" s="160"/>
      <c r="M860" s="157"/>
      <c r="N860" s="161"/>
      <c r="O860" s="162"/>
      <c r="P860" s="162"/>
      <c r="Q860" s="162"/>
      <c r="R860" s="162"/>
      <c r="S860" s="162"/>
      <c r="T860" s="162"/>
      <c r="U860" s="163"/>
      <c r="AU860" s="158" t="s">
        <v>145</v>
      </c>
      <c r="AV860" s="158" t="s">
        <v>82</v>
      </c>
      <c r="AW860" s="13" t="s">
        <v>80</v>
      </c>
      <c r="AX860" s="13" t="s">
        <v>34</v>
      </c>
      <c r="AY860" s="13" t="s">
        <v>72</v>
      </c>
      <c r="AZ860" s="158" t="s">
        <v>134</v>
      </c>
    </row>
    <row r="861" spans="1:66" s="14" customFormat="1">
      <c r="B861" s="164"/>
      <c r="D861" s="152" t="s">
        <v>145</v>
      </c>
      <c r="E861" s="165" t="s">
        <v>3</v>
      </c>
      <c r="F861" s="166" t="s">
        <v>163</v>
      </c>
      <c r="H861" s="167">
        <v>3</v>
      </c>
      <c r="I861" s="168"/>
      <c r="M861" s="164"/>
      <c r="N861" s="169"/>
      <c r="O861" s="170"/>
      <c r="P861" s="170"/>
      <c r="Q861" s="170"/>
      <c r="R861" s="170"/>
      <c r="S861" s="170"/>
      <c r="T861" s="170"/>
      <c r="U861" s="171"/>
      <c r="AU861" s="165" t="s">
        <v>145</v>
      </c>
      <c r="AV861" s="165" t="s">
        <v>82</v>
      </c>
      <c r="AW861" s="14" t="s">
        <v>82</v>
      </c>
      <c r="AX861" s="14" t="s">
        <v>34</v>
      </c>
      <c r="AY861" s="14" t="s">
        <v>80</v>
      </c>
      <c r="AZ861" s="165" t="s">
        <v>134</v>
      </c>
    </row>
    <row r="862" spans="1:66" s="2" customFormat="1" ht="14.45" customHeight="1">
      <c r="A862" s="33"/>
      <c r="B862" s="138"/>
      <c r="C862" s="180" t="s">
        <v>837</v>
      </c>
      <c r="D862" s="180" t="s">
        <v>494</v>
      </c>
      <c r="E862" s="181" t="s">
        <v>838</v>
      </c>
      <c r="F862" s="182" t="s">
        <v>839</v>
      </c>
      <c r="G862" s="183" t="s">
        <v>172</v>
      </c>
      <c r="H862" s="184">
        <v>1</v>
      </c>
      <c r="I862" s="185"/>
      <c r="J862" s="186">
        <f>ROUND(I862*H862,2)</f>
        <v>0</v>
      </c>
      <c r="K862" s="182" t="s">
        <v>3</v>
      </c>
      <c r="L862" s="282" t="s">
        <v>1408</v>
      </c>
      <c r="M862" s="187"/>
      <c r="N862" s="188" t="s">
        <v>3</v>
      </c>
      <c r="O862" s="189" t="s">
        <v>43</v>
      </c>
      <c r="P862" s="54"/>
      <c r="Q862" s="148">
        <f>P862*H862</f>
        <v>0</v>
      </c>
      <c r="R862" s="148">
        <v>1.115</v>
      </c>
      <c r="S862" s="148">
        <f>R862*H862</f>
        <v>1.115</v>
      </c>
      <c r="T862" s="148">
        <v>0</v>
      </c>
      <c r="U862" s="149">
        <f>T862*H862</f>
        <v>0</v>
      </c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F862" s="33"/>
      <c r="AS862" s="150" t="s">
        <v>195</v>
      </c>
      <c r="AU862" s="150" t="s">
        <v>494</v>
      </c>
      <c r="AV862" s="150" t="s">
        <v>82</v>
      </c>
      <c r="AZ862" s="18" t="s">
        <v>134</v>
      </c>
      <c r="BF862" s="151">
        <f>IF(O862="základní",J862,0)</f>
        <v>0</v>
      </c>
      <c r="BG862" s="151">
        <f>IF(O862="snížená",J862,0)</f>
        <v>0</v>
      </c>
      <c r="BH862" s="151">
        <f>IF(O862="zákl. přenesená",J862,0)</f>
        <v>0</v>
      </c>
      <c r="BI862" s="151">
        <f>IF(O862="sníž. přenesená",J862,0)</f>
        <v>0</v>
      </c>
      <c r="BJ862" s="151">
        <f>IF(O862="nulová",J862,0)</f>
        <v>0</v>
      </c>
      <c r="BK862" s="18" t="s">
        <v>80</v>
      </c>
      <c r="BL862" s="151">
        <f>ROUND(I862*H862,2)</f>
        <v>0</v>
      </c>
      <c r="BM862" s="18" t="s">
        <v>141</v>
      </c>
      <c r="BN862" s="150" t="s">
        <v>840</v>
      </c>
    </row>
    <row r="863" spans="1:66" s="2" customFormat="1">
      <c r="A863" s="33"/>
      <c r="B863" s="34"/>
      <c r="C863" s="33"/>
      <c r="D863" s="152" t="s">
        <v>143</v>
      </c>
      <c r="E863" s="33"/>
      <c r="F863" s="153" t="s">
        <v>839</v>
      </c>
      <c r="G863" s="33"/>
      <c r="H863" s="33"/>
      <c r="I863" s="154"/>
      <c r="J863" s="33"/>
      <c r="K863" s="33"/>
      <c r="M863" s="34"/>
      <c r="N863" s="155"/>
      <c r="O863" s="156"/>
      <c r="P863" s="54"/>
      <c r="Q863" s="54"/>
      <c r="R863" s="54"/>
      <c r="S863" s="54"/>
      <c r="T863" s="54"/>
      <c r="U863" s="55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F863" s="33"/>
      <c r="AU863" s="18" t="s">
        <v>143</v>
      </c>
      <c r="AV863" s="18" t="s">
        <v>82</v>
      </c>
    </row>
    <row r="864" spans="1:66" s="2" customFormat="1" ht="19.5">
      <c r="A864" s="33"/>
      <c r="B864" s="34"/>
      <c r="C864" s="33"/>
      <c r="D864" s="152" t="s">
        <v>841</v>
      </c>
      <c r="E864" s="33"/>
      <c r="F864" s="190" t="s">
        <v>842</v>
      </c>
      <c r="G864" s="33"/>
      <c r="H864" s="33"/>
      <c r="I864" s="154"/>
      <c r="J864" s="33"/>
      <c r="K864" s="33"/>
      <c r="M864" s="34"/>
      <c r="N864" s="155"/>
      <c r="O864" s="156"/>
      <c r="P864" s="54"/>
      <c r="Q864" s="54"/>
      <c r="R864" s="54"/>
      <c r="S864" s="54"/>
      <c r="T864" s="54"/>
      <c r="U864" s="55"/>
      <c r="V864" s="33"/>
      <c r="W864" s="33"/>
      <c r="X864" s="33"/>
      <c r="Y864" s="33"/>
      <c r="Z864" s="33"/>
      <c r="AA864" s="33"/>
      <c r="AB864" s="33"/>
      <c r="AC864" s="33"/>
      <c r="AD864" s="33"/>
      <c r="AE864" s="33"/>
      <c r="AF864" s="33"/>
      <c r="AU864" s="18" t="s">
        <v>841</v>
      </c>
      <c r="AV864" s="18" t="s">
        <v>82</v>
      </c>
    </row>
    <row r="865" spans="1:66" s="13" customFormat="1">
      <c r="B865" s="157"/>
      <c r="D865" s="152" t="s">
        <v>145</v>
      </c>
      <c r="E865" s="158" t="s">
        <v>3</v>
      </c>
      <c r="F865" s="159" t="s">
        <v>656</v>
      </c>
      <c r="H865" s="158" t="s">
        <v>3</v>
      </c>
      <c r="I865" s="160"/>
      <c r="M865" s="157"/>
      <c r="N865" s="161"/>
      <c r="O865" s="162"/>
      <c r="P865" s="162"/>
      <c r="Q865" s="162"/>
      <c r="R865" s="162"/>
      <c r="S865" s="162"/>
      <c r="T865" s="162"/>
      <c r="U865" s="163"/>
      <c r="AU865" s="158" t="s">
        <v>145</v>
      </c>
      <c r="AV865" s="158" t="s">
        <v>82</v>
      </c>
      <c r="AW865" s="13" t="s">
        <v>80</v>
      </c>
      <c r="AX865" s="13" t="s">
        <v>34</v>
      </c>
      <c r="AY865" s="13" t="s">
        <v>72</v>
      </c>
      <c r="AZ865" s="158" t="s">
        <v>134</v>
      </c>
    </row>
    <row r="866" spans="1:66" s="13" customFormat="1">
      <c r="B866" s="157"/>
      <c r="D866" s="152" t="s">
        <v>145</v>
      </c>
      <c r="E866" s="158" t="s">
        <v>3</v>
      </c>
      <c r="F866" s="159" t="s">
        <v>696</v>
      </c>
      <c r="H866" s="158" t="s">
        <v>3</v>
      </c>
      <c r="I866" s="160"/>
      <c r="M866" s="157"/>
      <c r="N866" s="161"/>
      <c r="O866" s="162"/>
      <c r="P866" s="162"/>
      <c r="Q866" s="162"/>
      <c r="R866" s="162"/>
      <c r="S866" s="162"/>
      <c r="T866" s="162"/>
      <c r="U866" s="163"/>
      <c r="AU866" s="158" t="s">
        <v>145</v>
      </c>
      <c r="AV866" s="158" t="s">
        <v>82</v>
      </c>
      <c r="AW866" s="13" t="s">
        <v>80</v>
      </c>
      <c r="AX866" s="13" t="s">
        <v>34</v>
      </c>
      <c r="AY866" s="13" t="s">
        <v>72</v>
      </c>
      <c r="AZ866" s="158" t="s">
        <v>134</v>
      </c>
    </row>
    <row r="867" spans="1:66" s="14" customFormat="1">
      <c r="B867" s="164"/>
      <c r="D867" s="152" t="s">
        <v>145</v>
      </c>
      <c r="E867" s="165" t="s">
        <v>3</v>
      </c>
      <c r="F867" s="166" t="s">
        <v>80</v>
      </c>
      <c r="H867" s="167">
        <v>1</v>
      </c>
      <c r="I867" s="168"/>
      <c r="M867" s="164"/>
      <c r="N867" s="169"/>
      <c r="O867" s="170"/>
      <c r="P867" s="170"/>
      <c r="Q867" s="170"/>
      <c r="R867" s="170"/>
      <c r="S867" s="170"/>
      <c r="T867" s="170"/>
      <c r="U867" s="171"/>
      <c r="AU867" s="165" t="s">
        <v>145</v>
      </c>
      <c r="AV867" s="165" t="s">
        <v>82</v>
      </c>
      <c r="AW867" s="14" t="s">
        <v>82</v>
      </c>
      <c r="AX867" s="14" t="s">
        <v>34</v>
      </c>
      <c r="AY867" s="14" t="s">
        <v>80</v>
      </c>
      <c r="AZ867" s="165" t="s">
        <v>134</v>
      </c>
    </row>
    <row r="868" spans="1:66" s="2" customFormat="1" ht="14.45" customHeight="1">
      <c r="A868" s="33"/>
      <c r="B868" s="138"/>
      <c r="C868" s="139" t="s">
        <v>843</v>
      </c>
      <c r="D868" s="139" t="s">
        <v>136</v>
      </c>
      <c r="E868" s="140" t="s">
        <v>844</v>
      </c>
      <c r="F868" s="141" t="s">
        <v>845</v>
      </c>
      <c r="G868" s="142" t="s">
        <v>139</v>
      </c>
      <c r="H868" s="143">
        <v>81</v>
      </c>
      <c r="I868" s="144"/>
      <c r="J868" s="145">
        <f>ROUND(I868*H868,2)</f>
        <v>0</v>
      </c>
      <c r="K868" s="141" t="s">
        <v>140</v>
      </c>
      <c r="L868" s="282" t="s">
        <v>1408</v>
      </c>
      <c r="M868" s="34"/>
      <c r="N868" s="146" t="s">
        <v>3</v>
      </c>
      <c r="O868" s="147" t="s">
        <v>43</v>
      </c>
      <c r="P868" s="54"/>
      <c r="Q868" s="148">
        <f>P868*H868</f>
        <v>0</v>
      </c>
      <c r="R868" s="148">
        <v>3.6000000000000002E-4</v>
      </c>
      <c r="S868" s="148">
        <f>R868*H868</f>
        <v>2.9160000000000002E-2</v>
      </c>
      <c r="T868" s="148">
        <v>0</v>
      </c>
      <c r="U868" s="149">
        <f>T868*H868</f>
        <v>0</v>
      </c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F868" s="33"/>
      <c r="AS868" s="150" t="s">
        <v>141</v>
      </c>
      <c r="AU868" s="150" t="s">
        <v>136</v>
      </c>
      <c r="AV868" s="150" t="s">
        <v>82</v>
      </c>
      <c r="AZ868" s="18" t="s">
        <v>134</v>
      </c>
      <c r="BF868" s="151">
        <f>IF(O868="základní",J868,0)</f>
        <v>0</v>
      </c>
      <c r="BG868" s="151">
        <f>IF(O868="snížená",J868,0)</f>
        <v>0</v>
      </c>
      <c r="BH868" s="151">
        <f>IF(O868="zákl. přenesená",J868,0)</f>
        <v>0</v>
      </c>
      <c r="BI868" s="151">
        <f>IF(O868="sníž. přenesená",J868,0)</f>
        <v>0</v>
      </c>
      <c r="BJ868" s="151">
        <f>IF(O868="nulová",J868,0)</f>
        <v>0</v>
      </c>
      <c r="BK868" s="18" t="s">
        <v>80</v>
      </c>
      <c r="BL868" s="151">
        <f>ROUND(I868*H868,2)</f>
        <v>0</v>
      </c>
      <c r="BM868" s="18" t="s">
        <v>141</v>
      </c>
      <c r="BN868" s="150" t="s">
        <v>846</v>
      </c>
    </row>
    <row r="869" spans="1:66" s="2" customFormat="1">
      <c r="A869" s="33"/>
      <c r="B869" s="34"/>
      <c r="C869" s="33"/>
      <c r="D869" s="152" t="s">
        <v>143</v>
      </c>
      <c r="E869" s="33"/>
      <c r="F869" s="153" t="s">
        <v>847</v>
      </c>
      <c r="G869" s="33"/>
      <c r="H869" s="33"/>
      <c r="I869" s="154"/>
      <c r="J869" s="33"/>
      <c r="K869" s="33"/>
      <c r="M869" s="34"/>
      <c r="N869" s="155"/>
      <c r="O869" s="156"/>
      <c r="P869" s="54"/>
      <c r="Q869" s="54"/>
      <c r="R869" s="54"/>
      <c r="S869" s="54"/>
      <c r="T869" s="54"/>
      <c r="U869" s="55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F869" s="33"/>
      <c r="AU869" s="18" t="s">
        <v>143</v>
      </c>
      <c r="AV869" s="18" t="s">
        <v>82</v>
      </c>
    </row>
    <row r="870" spans="1:66" s="13" customFormat="1">
      <c r="B870" s="157"/>
      <c r="D870" s="152" t="s">
        <v>145</v>
      </c>
      <c r="E870" s="158" t="s">
        <v>3</v>
      </c>
      <c r="F870" s="159" t="s">
        <v>146</v>
      </c>
      <c r="H870" s="158" t="s">
        <v>3</v>
      </c>
      <c r="I870" s="160"/>
      <c r="M870" s="157"/>
      <c r="N870" s="161"/>
      <c r="O870" s="162"/>
      <c r="P870" s="162"/>
      <c r="Q870" s="162"/>
      <c r="R870" s="162"/>
      <c r="S870" s="162"/>
      <c r="T870" s="162"/>
      <c r="U870" s="163"/>
      <c r="AU870" s="158" t="s">
        <v>145</v>
      </c>
      <c r="AV870" s="158" t="s">
        <v>82</v>
      </c>
      <c r="AW870" s="13" t="s">
        <v>80</v>
      </c>
      <c r="AX870" s="13" t="s">
        <v>34</v>
      </c>
      <c r="AY870" s="13" t="s">
        <v>72</v>
      </c>
      <c r="AZ870" s="158" t="s">
        <v>134</v>
      </c>
    </row>
    <row r="871" spans="1:66" s="13" customFormat="1">
      <c r="B871" s="157"/>
      <c r="D871" s="152" t="s">
        <v>145</v>
      </c>
      <c r="E871" s="158" t="s">
        <v>3</v>
      </c>
      <c r="F871" s="159" t="s">
        <v>848</v>
      </c>
      <c r="H871" s="158" t="s">
        <v>3</v>
      </c>
      <c r="I871" s="160"/>
      <c r="M871" s="157"/>
      <c r="N871" s="161"/>
      <c r="O871" s="162"/>
      <c r="P871" s="162"/>
      <c r="Q871" s="162"/>
      <c r="R871" s="162"/>
      <c r="S871" s="162"/>
      <c r="T871" s="162"/>
      <c r="U871" s="163"/>
      <c r="AU871" s="158" t="s">
        <v>145</v>
      </c>
      <c r="AV871" s="158" t="s">
        <v>82</v>
      </c>
      <c r="AW871" s="13" t="s">
        <v>80</v>
      </c>
      <c r="AX871" s="13" t="s">
        <v>34</v>
      </c>
      <c r="AY871" s="13" t="s">
        <v>72</v>
      </c>
      <c r="AZ871" s="158" t="s">
        <v>134</v>
      </c>
    </row>
    <row r="872" spans="1:66" s="14" customFormat="1">
      <c r="B872" s="164"/>
      <c r="D872" s="152" t="s">
        <v>145</v>
      </c>
      <c r="E872" s="165" t="s">
        <v>3</v>
      </c>
      <c r="F872" s="166" t="s">
        <v>849</v>
      </c>
      <c r="H872" s="167">
        <v>81</v>
      </c>
      <c r="I872" s="168"/>
      <c r="M872" s="164"/>
      <c r="N872" s="169"/>
      <c r="O872" s="170"/>
      <c r="P872" s="170"/>
      <c r="Q872" s="170"/>
      <c r="R872" s="170"/>
      <c r="S872" s="170"/>
      <c r="T872" s="170"/>
      <c r="U872" s="171"/>
      <c r="AU872" s="165" t="s">
        <v>145</v>
      </c>
      <c r="AV872" s="165" t="s">
        <v>82</v>
      </c>
      <c r="AW872" s="14" t="s">
        <v>82</v>
      </c>
      <c r="AX872" s="14" t="s">
        <v>34</v>
      </c>
      <c r="AY872" s="14" t="s">
        <v>80</v>
      </c>
      <c r="AZ872" s="165" t="s">
        <v>134</v>
      </c>
    </row>
    <row r="873" spans="1:66" s="2" customFormat="1" ht="14.45" customHeight="1">
      <c r="A873" s="33"/>
      <c r="B873" s="138"/>
      <c r="C873" s="139" t="s">
        <v>850</v>
      </c>
      <c r="D873" s="139" t="s">
        <v>136</v>
      </c>
      <c r="E873" s="140" t="s">
        <v>851</v>
      </c>
      <c r="F873" s="141" t="s">
        <v>852</v>
      </c>
      <c r="G873" s="142" t="s">
        <v>581</v>
      </c>
      <c r="H873" s="143">
        <v>3.2</v>
      </c>
      <c r="I873" s="144"/>
      <c r="J873" s="145">
        <f>ROUND(I873*H873,2)</f>
        <v>0</v>
      </c>
      <c r="K873" s="141" t="s">
        <v>140</v>
      </c>
      <c r="L873" s="282" t="s">
        <v>1408</v>
      </c>
      <c r="M873" s="34"/>
      <c r="N873" s="146" t="s">
        <v>3</v>
      </c>
      <c r="O873" s="147" t="s">
        <v>43</v>
      </c>
      <c r="P873" s="54"/>
      <c r="Q873" s="148">
        <f>P873*H873</f>
        <v>0</v>
      </c>
      <c r="R873" s="148">
        <v>0</v>
      </c>
      <c r="S873" s="148">
        <f>R873*H873</f>
        <v>0</v>
      </c>
      <c r="T873" s="148">
        <v>0</v>
      </c>
      <c r="U873" s="149">
        <f>T873*H873</f>
        <v>0</v>
      </c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F873" s="33"/>
      <c r="AS873" s="150" t="s">
        <v>141</v>
      </c>
      <c r="AU873" s="150" t="s">
        <v>136</v>
      </c>
      <c r="AV873" s="150" t="s">
        <v>82</v>
      </c>
      <c r="AZ873" s="18" t="s">
        <v>134</v>
      </c>
      <c r="BF873" s="151">
        <f>IF(O873="základní",J873,0)</f>
        <v>0</v>
      </c>
      <c r="BG873" s="151">
        <f>IF(O873="snížená",J873,0)</f>
        <v>0</v>
      </c>
      <c r="BH873" s="151">
        <f>IF(O873="zákl. přenesená",J873,0)</f>
        <v>0</v>
      </c>
      <c r="BI873" s="151">
        <f>IF(O873="sníž. přenesená",J873,0)</f>
        <v>0</v>
      </c>
      <c r="BJ873" s="151">
        <f>IF(O873="nulová",J873,0)</f>
        <v>0</v>
      </c>
      <c r="BK873" s="18" t="s">
        <v>80</v>
      </c>
      <c r="BL873" s="151">
        <f>ROUND(I873*H873,2)</f>
        <v>0</v>
      </c>
      <c r="BM873" s="18" t="s">
        <v>141</v>
      </c>
      <c r="BN873" s="150" t="s">
        <v>853</v>
      </c>
    </row>
    <row r="874" spans="1:66" s="2" customFormat="1">
      <c r="A874" s="33"/>
      <c r="B874" s="34"/>
      <c r="C874" s="33"/>
      <c r="D874" s="152" t="s">
        <v>143</v>
      </c>
      <c r="E874" s="33"/>
      <c r="F874" s="153" t="s">
        <v>854</v>
      </c>
      <c r="G874" s="33"/>
      <c r="H874" s="33"/>
      <c r="I874" s="154"/>
      <c r="J874" s="33"/>
      <c r="K874" s="33"/>
      <c r="M874" s="34"/>
      <c r="N874" s="155"/>
      <c r="O874" s="156"/>
      <c r="P874" s="54"/>
      <c r="Q874" s="54"/>
      <c r="R874" s="54"/>
      <c r="S874" s="54"/>
      <c r="T874" s="54"/>
      <c r="U874" s="55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F874" s="33"/>
      <c r="AU874" s="18" t="s">
        <v>143</v>
      </c>
      <c r="AV874" s="18" t="s">
        <v>82</v>
      </c>
    </row>
    <row r="875" spans="1:66" s="13" customFormat="1">
      <c r="B875" s="157"/>
      <c r="D875" s="152" t="s">
        <v>145</v>
      </c>
      <c r="E875" s="158" t="s">
        <v>3</v>
      </c>
      <c r="F875" s="159" t="s">
        <v>796</v>
      </c>
      <c r="H875" s="158" t="s">
        <v>3</v>
      </c>
      <c r="I875" s="160"/>
      <c r="M875" s="157"/>
      <c r="N875" s="161"/>
      <c r="O875" s="162"/>
      <c r="P875" s="162"/>
      <c r="Q875" s="162"/>
      <c r="R875" s="162"/>
      <c r="S875" s="162"/>
      <c r="T875" s="162"/>
      <c r="U875" s="163"/>
      <c r="AU875" s="158" t="s">
        <v>145</v>
      </c>
      <c r="AV875" s="158" t="s">
        <v>82</v>
      </c>
      <c r="AW875" s="13" t="s">
        <v>80</v>
      </c>
      <c r="AX875" s="13" t="s">
        <v>34</v>
      </c>
      <c r="AY875" s="13" t="s">
        <v>72</v>
      </c>
      <c r="AZ875" s="158" t="s">
        <v>134</v>
      </c>
    </row>
    <row r="876" spans="1:66" s="13" customFormat="1">
      <c r="B876" s="157"/>
      <c r="D876" s="152" t="s">
        <v>145</v>
      </c>
      <c r="E876" s="158" t="s">
        <v>3</v>
      </c>
      <c r="F876" s="159" t="s">
        <v>797</v>
      </c>
      <c r="H876" s="158" t="s">
        <v>3</v>
      </c>
      <c r="I876" s="160"/>
      <c r="M876" s="157"/>
      <c r="N876" s="161"/>
      <c r="O876" s="162"/>
      <c r="P876" s="162"/>
      <c r="Q876" s="162"/>
      <c r="R876" s="162"/>
      <c r="S876" s="162"/>
      <c r="T876" s="162"/>
      <c r="U876" s="163"/>
      <c r="AU876" s="158" t="s">
        <v>145</v>
      </c>
      <c r="AV876" s="158" t="s">
        <v>82</v>
      </c>
      <c r="AW876" s="13" t="s">
        <v>80</v>
      </c>
      <c r="AX876" s="13" t="s">
        <v>34</v>
      </c>
      <c r="AY876" s="13" t="s">
        <v>72</v>
      </c>
      <c r="AZ876" s="158" t="s">
        <v>134</v>
      </c>
    </row>
    <row r="877" spans="1:66" s="14" customFormat="1">
      <c r="B877" s="164"/>
      <c r="D877" s="152" t="s">
        <v>145</v>
      </c>
      <c r="E877" s="165" t="s">
        <v>3</v>
      </c>
      <c r="F877" s="166" t="s">
        <v>798</v>
      </c>
      <c r="H877" s="167">
        <v>3.2</v>
      </c>
      <c r="I877" s="168"/>
      <c r="M877" s="164"/>
      <c r="N877" s="169"/>
      <c r="O877" s="170"/>
      <c r="P877" s="170"/>
      <c r="Q877" s="170"/>
      <c r="R877" s="170"/>
      <c r="S877" s="170"/>
      <c r="T877" s="170"/>
      <c r="U877" s="171"/>
      <c r="AU877" s="165" t="s">
        <v>145</v>
      </c>
      <c r="AV877" s="165" t="s">
        <v>82</v>
      </c>
      <c r="AW877" s="14" t="s">
        <v>82</v>
      </c>
      <c r="AX877" s="14" t="s">
        <v>34</v>
      </c>
      <c r="AY877" s="14" t="s">
        <v>80</v>
      </c>
      <c r="AZ877" s="165" t="s">
        <v>134</v>
      </c>
    </row>
    <row r="878" spans="1:66" s="2" customFormat="1" ht="14.45" customHeight="1">
      <c r="A878" s="33"/>
      <c r="B878" s="138"/>
      <c r="C878" s="139" t="s">
        <v>484</v>
      </c>
      <c r="D878" s="139" t="s">
        <v>136</v>
      </c>
      <c r="E878" s="140" t="s">
        <v>855</v>
      </c>
      <c r="F878" s="141" t="s">
        <v>856</v>
      </c>
      <c r="G878" s="142" t="s">
        <v>139</v>
      </c>
      <c r="H878" s="143">
        <v>175</v>
      </c>
      <c r="I878" s="144"/>
      <c r="J878" s="145">
        <f>ROUND(I878*H878,2)</f>
        <v>0</v>
      </c>
      <c r="K878" s="141" t="s">
        <v>140</v>
      </c>
      <c r="L878" s="282" t="s">
        <v>1408</v>
      </c>
      <c r="M878" s="34"/>
      <c r="N878" s="146" t="s">
        <v>3</v>
      </c>
      <c r="O878" s="147" t="s">
        <v>43</v>
      </c>
      <c r="P878" s="54"/>
      <c r="Q878" s="148">
        <f>P878*H878</f>
        <v>0</v>
      </c>
      <c r="R878" s="148">
        <v>0</v>
      </c>
      <c r="S878" s="148">
        <f>R878*H878</f>
        <v>0</v>
      </c>
      <c r="T878" s="148">
        <v>0.01</v>
      </c>
      <c r="U878" s="149">
        <f>T878*H878</f>
        <v>1.75</v>
      </c>
      <c r="V878" s="33"/>
      <c r="W878" s="33"/>
      <c r="X878" s="33"/>
      <c r="Y878" s="33"/>
      <c r="Z878" s="33"/>
      <c r="AA878" s="33"/>
      <c r="AB878" s="33"/>
      <c r="AC878" s="33"/>
      <c r="AD878" s="33"/>
      <c r="AE878" s="33"/>
      <c r="AF878" s="33"/>
      <c r="AS878" s="150" t="s">
        <v>141</v>
      </c>
      <c r="AU878" s="150" t="s">
        <v>136</v>
      </c>
      <c r="AV878" s="150" t="s">
        <v>82</v>
      </c>
      <c r="AZ878" s="18" t="s">
        <v>134</v>
      </c>
      <c r="BF878" s="151">
        <f>IF(O878="základní",J878,0)</f>
        <v>0</v>
      </c>
      <c r="BG878" s="151">
        <f>IF(O878="snížená",J878,0)</f>
        <v>0</v>
      </c>
      <c r="BH878" s="151">
        <f>IF(O878="zákl. přenesená",J878,0)</f>
        <v>0</v>
      </c>
      <c r="BI878" s="151">
        <f>IF(O878="sníž. přenesená",J878,0)</f>
        <v>0</v>
      </c>
      <c r="BJ878" s="151">
        <f>IF(O878="nulová",J878,0)</f>
        <v>0</v>
      </c>
      <c r="BK878" s="18" t="s">
        <v>80</v>
      </c>
      <c r="BL878" s="151">
        <f>ROUND(I878*H878,2)</f>
        <v>0</v>
      </c>
      <c r="BM878" s="18" t="s">
        <v>141</v>
      </c>
      <c r="BN878" s="150" t="s">
        <v>857</v>
      </c>
    </row>
    <row r="879" spans="1:66" s="2" customFormat="1">
      <c r="A879" s="33"/>
      <c r="B879" s="34"/>
      <c r="C879" s="33"/>
      <c r="D879" s="152" t="s">
        <v>143</v>
      </c>
      <c r="E879" s="33"/>
      <c r="F879" s="153" t="s">
        <v>858</v>
      </c>
      <c r="G879" s="33"/>
      <c r="H879" s="33"/>
      <c r="I879" s="154"/>
      <c r="J879" s="33"/>
      <c r="K879" s="33"/>
      <c r="M879" s="34"/>
      <c r="N879" s="155"/>
      <c r="O879" s="156"/>
      <c r="P879" s="54"/>
      <c r="Q879" s="54"/>
      <c r="R879" s="54"/>
      <c r="S879" s="54"/>
      <c r="T879" s="54"/>
      <c r="U879" s="55"/>
      <c r="V879" s="33"/>
      <c r="W879" s="33"/>
      <c r="X879" s="33"/>
      <c r="Y879" s="33"/>
      <c r="Z879" s="33"/>
      <c r="AA879" s="33"/>
      <c r="AB879" s="33"/>
      <c r="AC879" s="33"/>
      <c r="AD879" s="33"/>
      <c r="AE879" s="33"/>
      <c r="AF879" s="33"/>
      <c r="AU879" s="18" t="s">
        <v>143</v>
      </c>
      <c r="AV879" s="18" t="s">
        <v>82</v>
      </c>
    </row>
    <row r="880" spans="1:66" s="13" customFormat="1">
      <c r="B880" s="157"/>
      <c r="D880" s="152" t="s">
        <v>145</v>
      </c>
      <c r="E880" s="158" t="s">
        <v>3</v>
      </c>
      <c r="F880" s="159" t="s">
        <v>859</v>
      </c>
      <c r="H880" s="158" t="s">
        <v>3</v>
      </c>
      <c r="I880" s="160"/>
      <c r="M880" s="157"/>
      <c r="N880" s="161"/>
      <c r="O880" s="162"/>
      <c r="P880" s="162"/>
      <c r="Q880" s="162"/>
      <c r="R880" s="162"/>
      <c r="S880" s="162"/>
      <c r="T880" s="162"/>
      <c r="U880" s="163"/>
      <c r="AU880" s="158" t="s">
        <v>145</v>
      </c>
      <c r="AV880" s="158" t="s">
        <v>82</v>
      </c>
      <c r="AW880" s="13" t="s">
        <v>80</v>
      </c>
      <c r="AX880" s="13" t="s">
        <v>34</v>
      </c>
      <c r="AY880" s="13" t="s">
        <v>72</v>
      </c>
      <c r="AZ880" s="158" t="s">
        <v>134</v>
      </c>
    </row>
    <row r="881" spans="1:66" s="14" customFormat="1">
      <c r="B881" s="164"/>
      <c r="D881" s="152" t="s">
        <v>145</v>
      </c>
      <c r="E881" s="165" t="s">
        <v>3</v>
      </c>
      <c r="F881" s="166" t="s">
        <v>860</v>
      </c>
      <c r="H881" s="167">
        <v>175</v>
      </c>
      <c r="I881" s="168"/>
      <c r="M881" s="164"/>
      <c r="N881" s="169"/>
      <c r="O881" s="170"/>
      <c r="P881" s="170"/>
      <c r="Q881" s="170"/>
      <c r="R881" s="170"/>
      <c r="S881" s="170"/>
      <c r="T881" s="170"/>
      <c r="U881" s="171"/>
      <c r="AU881" s="165" t="s">
        <v>145</v>
      </c>
      <c r="AV881" s="165" t="s">
        <v>82</v>
      </c>
      <c r="AW881" s="14" t="s">
        <v>82</v>
      </c>
      <c r="AX881" s="14" t="s">
        <v>34</v>
      </c>
      <c r="AY881" s="14" t="s">
        <v>80</v>
      </c>
      <c r="AZ881" s="165" t="s">
        <v>134</v>
      </c>
    </row>
    <row r="882" spans="1:66" s="2" customFormat="1" ht="14.45" customHeight="1">
      <c r="A882" s="33"/>
      <c r="B882" s="138"/>
      <c r="C882" s="139" t="s">
        <v>861</v>
      </c>
      <c r="D882" s="139" t="s">
        <v>136</v>
      </c>
      <c r="E882" s="140" t="s">
        <v>862</v>
      </c>
      <c r="F882" s="141" t="s">
        <v>863</v>
      </c>
      <c r="G882" s="142" t="s">
        <v>139</v>
      </c>
      <c r="H882" s="143">
        <v>940</v>
      </c>
      <c r="I882" s="144"/>
      <c r="J882" s="145">
        <f>ROUND(I882*H882,2)</f>
        <v>0</v>
      </c>
      <c r="K882" s="141" t="s">
        <v>140</v>
      </c>
      <c r="L882" s="282" t="s">
        <v>1408</v>
      </c>
      <c r="M882" s="34"/>
      <c r="N882" s="146" t="s">
        <v>3</v>
      </c>
      <c r="O882" s="147" t="s">
        <v>43</v>
      </c>
      <c r="P882" s="54"/>
      <c r="Q882" s="148">
        <f>P882*H882</f>
        <v>0</v>
      </c>
      <c r="R882" s="148">
        <v>0</v>
      </c>
      <c r="S882" s="148">
        <f>R882*H882</f>
        <v>0</v>
      </c>
      <c r="T882" s="148">
        <v>0.02</v>
      </c>
      <c r="U882" s="149">
        <f>T882*H882</f>
        <v>18.8</v>
      </c>
      <c r="V882" s="33"/>
      <c r="W882" s="33"/>
      <c r="X882" s="33"/>
      <c r="Y882" s="33"/>
      <c r="Z882" s="33"/>
      <c r="AA882" s="33"/>
      <c r="AB882" s="33"/>
      <c r="AC882" s="33"/>
      <c r="AD882" s="33"/>
      <c r="AE882" s="33"/>
      <c r="AF882" s="33"/>
      <c r="AS882" s="150" t="s">
        <v>141</v>
      </c>
      <c r="AU882" s="150" t="s">
        <v>136</v>
      </c>
      <c r="AV882" s="150" t="s">
        <v>82</v>
      </c>
      <c r="AZ882" s="18" t="s">
        <v>134</v>
      </c>
      <c r="BF882" s="151">
        <f>IF(O882="základní",J882,0)</f>
        <v>0</v>
      </c>
      <c r="BG882" s="151">
        <f>IF(O882="snížená",J882,0)</f>
        <v>0</v>
      </c>
      <c r="BH882" s="151">
        <f>IF(O882="zákl. přenesená",J882,0)</f>
        <v>0</v>
      </c>
      <c r="BI882" s="151">
        <f>IF(O882="sníž. přenesená",J882,0)</f>
        <v>0</v>
      </c>
      <c r="BJ882" s="151">
        <f>IF(O882="nulová",J882,0)</f>
        <v>0</v>
      </c>
      <c r="BK882" s="18" t="s">
        <v>80</v>
      </c>
      <c r="BL882" s="151">
        <f>ROUND(I882*H882,2)</f>
        <v>0</v>
      </c>
      <c r="BM882" s="18" t="s">
        <v>141</v>
      </c>
      <c r="BN882" s="150" t="s">
        <v>864</v>
      </c>
    </row>
    <row r="883" spans="1:66" s="2" customFormat="1" ht="19.5">
      <c r="A883" s="33"/>
      <c r="B883" s="34"/>
      <c r="C883" s="33"/>
      <c r="D883" s="152" t="s">
        <v>143</v>
      </c>
      <c r="E883" s="33"/>
      <c r="F883" s="153" t="s">
        <v>865</v>
      </c>
      <c r="G883" s="33"/>
      <c r="H883" s="33"/>
      <c r="I883" s="154"/>
      <c r="J883" s="33"/>
      <c r="K883" s="33"/>
      <c r="M883" s="34"/>
      <c r="N883" s="155"/>
      <c r="O883" s="156"/>
      <c r="P883" s="54"/>
      <c r="Q883" s="54"/>
      <c r="R883" s="54"/>
      <c r="S883" s="54"/>
      <c r="T883" s="54"/>
      <c r="U883" s="55"/>
      <c r="V883" s="33"/>
      <c r="W883" s="33"/>
      <c r="X883" s="33"/>
      <c r="Y883" s="33"/>
      <c r="Z883" s="33"/>
      <c r="AA883" s="33"/>
      <c r="AB883" s="33"/>
      <c r="AC883" s="33"/>
      <c r="AD883" s="33"/>
      <c r="AE883" s="33"/>
      <c r="AF883" s="33"/>
      <c r="AU883" s="18" t="s">
        <v>143</v>
      </c>
      <c r="AV883" s="18" t="s">
        <v>82</v>
      </c>
    </row>
    <row r="884" spans="1:66" s="13" customFormat="1">
      <c r="B884" s="157"/>
      <c r="D884" s="152" t="s">
        <v>145</v>
      </c>
      <c r="E884" s="158" t="s">
        <v>3</v>
      </c>
      <c r="F884" s="159" t="s">
        <v>866</v>
      </c>
      <c r="H884" s="158" t="s">
        <v>3</v>
      </c>
      <c r="I884" s="160"/>
      <c r="M884" s="157"/>
      <c r="N884" s="161"/>
      <c r="O884" s="162"/>
      <c r="P884" s="162"/>
      <c r="Q884" s="162"/>
      <c r="R884" s="162"/>
      <c r="S884" s="162"/>
      <c r="T884" s="162"/>
      <c r="U884" s="163"/>
      <c r="AU884" s="158" t="s">
        <v>145</v>
      </c>
      <c r="AV884" s="158" t="s">
        <v>82</v>
      </c>
      <c r="AW884" s="13" t="s">
        <v>80</v>
      </c>
      <c r="AX884" s="13" t="s">
        <v>34</v>
      </c>
      <c r="AY884" s="13" t="s">
        <v>72</v>
      </c>
      <c r="AZ884" s="158" t="s">
        <v>134</v>
      </c>
    </row>
    <row r="885" spans="1:66" s="14" customFormat="1">
      <c r="B885" s="164"/>
      <c r="D885" s="152" t="s">
        <v>145</v>
      </c>
      <c r="E885" s="165" t="s">
        <v>3</v>
      </c>
      <c r="F885" s="166" t="s">
        <v>867</v>
      </c>
      <c r="H885" s="167">
        <v>940</v>
      </c>
      <c r="I885" s="168"/>
      <c r="M885" s="164"/>
      <c r="N885" s="169"/>
      <c r="O885" s="170"/>
      <c r="P885" s="170"/>
      <c r="Q885" s="170"/>
      <c r="R885" s="170"/>
      <c r="S885" s="170"/>
      <c r="T885" s="170"/>
      <c r="U885" s="171"/>
      <c r="AU885" s="165" t="s">
        <v>145</v>
      </c>
      <c r="AV885" s="165" t="s">
        <v>82</v>
      </c>
      <c r="AW885" s="14" t="s">
        <v>82</v>
      </c>
      <c r="AX885" s="14" t="s">
        <v>34</v>
      </c>
      <c r="AY885" s="14" t="s">
        <v>80</v>
      </c>
      <c r="AZ885" s="165" t="s">
        <v>134</v>
      </c>
    </row>
    <row r="886" spans="1:66" s="2" customFormat="1" ht="14.45" customHeight="1">
      <c r="A886" s="33"/>
      <c r="B886" s="138"/>
      <c r="C886" s="139" t="s">
        <v>868</v>
      </c>
      <c r="D886" s="139" t="s">
        <v>136</v>
      </c>
      <c r="E886" s="140" t="s">
        <v>869</v>
      </c>
      <c r="F886" s="141" t="s">
        <v>870</v>
      </c>
      <c r="G886" s="142" t="s">
        <v>581</v>
      </c>
      <c r="H886" s="143">
        <v>12.1</v>
      </c>
      <c r="I886" s="144"/>
      <c r="J886" s="145">
        <f>ROUND(I886*H886,2)</f>
        <v>0</v>
      </c>
      <c r="K886" s="141" t="s">
        <v>140</v>
      </c>
      <c r="L886" s="282" t="s">
        <v>1408</v>
      </c>
      <c r="M886" s="34"/>
      <c r="N886" s="146" t="s">
        <v>3</v>
      </c>
      <c r="O886" s="147" t="s">
        <v>43</v>
      </c>
      <c r="P886" s="54"/>
      <c r="Q886" s="148">
        <f>P886*H886</f>
        <v>0</v>
      </c>
      <c r="R886" s="148">
        <v>0</v>
      </c>
      <c r="S886" s="148">
        <f>R886*H886</f>
        <v>0</v>
      </c>
      <c r="T886" s="148">
        <v>0.753</v>
      </c>
      <c r="U886" s="149">
        <f>T886*H886</f>
        <v>9.1113</v>
      </c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F886" s="33"/>
      <c r="AS886" s="150" t="s">
        <v>141</v>
      </c>
      <c r="AU886" s="150" t="s">
        <v>136</v>
      </c>
      <c r="AV886" s="150" t="s">
        <v>82</v>
      </c>
      <c r="AZ886" s="18" t="s">
        <v>134</v>
      </c>
      <c r="BF886" s="151">
        <f>IF(O886="základní",J886,0)</f>
        <v>0</v>
      </c>
      <c r="BG886" s="151">
        <f>IF(O886="snížená",J886,0)</f>
        <v>0</v>
      </c>
      <c r="BH886" s="151">
        <f>IF(O886="zákl. přenesená",J886,0)</f>
        <v>0</v>
      </c>
      <c r="BI886" s="151">
        <f>IF(O886="sníž. přenesená",J886,0)</f>
        <v>0</v>
      </c>
      <c r="BJ886" s="151">
        <f>IF(O886="nulová",J886,0)</f>
        <v>0</v>
      </c>
      <c r="BK886" s="18" t="s">
        <v>80</v>
      </c>
      <c r="BL886" s="151">
        <f>ROUND(I886*H886,2)</f>
        <v>0</v>
      </c>
      <c r="BM886" s="18" t="s">
        <v>141</v>
      </c>
      <c r="BN886" s="150" t="s">
        <v>871</v>
      </c>
    </row>
    <row r="887" spans="1:66" s="2" customFormat="1" ht="19.5">
      <c r="A887" s="33"/>
      <c r="B887" s="34"/>
      <c r="C887" s="33"/>
      <c r="D887" s="152" t="s">
        <v>143</v>
      </c>
      <c r="E887" s="33"/>
      <c r="F887" s="153" t="s">
        <v>872</v>
      </c>
      <c r="G887" s="33"/>
      <c r="H887" s="33"/>
      <c r="I887" s="154"/>
      <c r="J887" s="33"/>
      <c r="K887" s="33"/>
      <c r="M887" s="34"/>
      <c r="N887" s="155"/>
      <c r="O887" s="156"/>
      <c r="P887" s="54"/>
      <c r="Q887" s="54"/>
      <c r="R887" s="54"/>
      <c r="S887" s="54"/>
      <c r="T887" s="54"/>
      <c r="U887" s="55"/>
      <c r="V887" s="33"/>
      <c r="W887" s="33"/>
      <c r="X887" s="33"/>
      <c r="Y887" s="33"/>
      <c r="Z887" s="33"/>
      <c r="AA887" s="33"/>
      <c r="AB887" s="33"/>
      <c r="AC887" s="33"/>
      <c r="AD887" s="33"/>
      <c r="AE887" s="33"/>
      <c r="AF887" s="33"/>
      <c r="AU887" s="18" t="s">
        <v>143</v>
      </c>
      <c r="AV887" s="18" t="s">
        <v>82</v>
      </c>
    </row>
    <row r="888" spans="1:66" s="13" customFormat="1">
      <c r="B888" s="157"/>
      <c r="D888" s="152" t="s">
        <v>145</v>
      </c>
      <c r="E888" s="158" t="s">
        <v>3</v>
      </c>
      <c r="F888" s="159" t="s">
        <v>796</v>
      </c>
      <c r="H888" s="158" t="s">
        <v>3</v>
      </c>
      <c r="I888" s="160"/>
      <c r="M888" s="157"/>
      <c r="N888" s="161"/>
      <c r="O888" s="162"/>
      <c r="P888" s="162"/>
      <c r="Q888" s="162"/>
      <c r="R888" s="162"/>
      <c r="S888" s="162"/>
      <c r="T888" s="162"/>
      <c r="U888" s="163"/>
      <c r="AU888" s="158" t="s">
        <v>145</v>
      </c>
      <c r="AV888" s="158" t="s">
        <v>82</v>
      </c>
      <c r="AW888" s="13" t="s">
        <v>80</v>
      </c>
      <c r="AX888" s="13" t="s">
        <v>34</v>
      </c>
      <c r="AY888" s="13" t="s">
        <v>72</v>
      </c>
      <c r="AZ888" s="158" t="s">
        <v>134</v>
      </c>
    </row>
    <row r="889" spans="1:66" s="13" customFormat="1">
      <c r="B889" s="157"/>
      <c r="D889" s="152" t="s">
        <v>145</v>
      </c>
      <c r="E889" s="158" t="s">
        <v>3</v>
      </c>
      <c r="F889" s="159" t="s">
        <v>272</v>
      </c>
      <c r="H889" s="158" t="s">
        <v>3</v>
      </c>
      <c r="I889" s="160"/>
      <c r="M889" s="157"/>
      <c r="N889" s="161"/>
      <c r="O889" s="162"/>
      <c r="P889" s="162"/>
      <c r="Q889" s="162"/>
      <c r="R889" s="162"/>
      <c r="S889" s="162"/>
      <c r="T889" s="162"/>
      <c r="U889" s="163"/>
      <c r="AU889" s="158" t="s">
        <v>145</v>
      </c>
      <c r="AV889" s="158" t="s">
        <v>82</v>
      </c>
      <c r="AW889" s="13" t="s">
        <v>80</v>
      </c>
      <c r="AX889" s="13" t="s">
        <v>34</v>
      </c>
      <c r="AY889" s="13" t="s">
        <v>72</v>
      </c>
      <c r="AZ889" s="158" t="s">
        <v>134</v>
      </c>
    </row>
    <row r="890" spans="1:66" s="14" customFormat="1">
      <c r="B890" s="164"/>
      <c r="D890" s="152" t="s">
        <v>145</v>
      </c>
      <c r="E890" s="165" t="s">
        <v>3</v>
      </c>
      <c r="F890" s="166" t="s">
        <v>873</v>
      </c>
      <c r="H890" s="167">
        <v>12.1</v>
      </c>
      <c r="I890" s="168"/>
      <c r="M890" s="164"/>
      <c r="N890" s="169"/>
      <c r="O890" s="170"/>
      <c r="P890" s="170"/>
      <c r="Q890" s="170"/>
      <c r="R890" s="170"/>
      <c r="S890" s="170"/>
      <c r="T890" s="170"/>
      <c r="U890" s="171"/>
      <c r="AU890" s="165" t="s">
        <v>145</v>
      </c>
      <c r="AV890" s="165" t="s">
        <v>82</v>
      </c>
      <c r="AW890" s="14" t="s">
        <v>82</v>
      </c>
      <c r="AX890" s="14" t="s">
        <v>34</v>
      </c>
      <c r="AY890" s="14" t="s">
        <v>80</v>
      </c>
      <c r="AZ890" s="165" t="s">
        <v>134</v>
      </c>
    </row>
    <row r="891" spans="1:66" s="2" customFormat="1" ht="14.45" customHeight="1">
      <c r="A891" s="33"/>
      <c r="B891" s="138"/>
      <c r="C891" s="139" t="s">
        <v>874</v>
      </c>
      <c r="D891" s="139" t="s">
        <v>136</v>
      </c>
      <c r="E891" s="140" t="s">
        <v>875</v>
      </c>
      <c r="F891" s="141" t="s">
        <v>876</v>
      </c>
      <c r="G891" s="142" t="s">
        <v>581</v>
      </c>
      <c r="H891" s="143">
        <v>36.6</v>
      </c>
      <c r="I891" s="144"/>
      <c r="J891" s="145">
        <f>ROUND(I891*H891,2)</f>
        <v>0</v>
      </c>
      <c r="K891" s="141" t="s">
        <v>140</v>
      </c>
      <c r="L891" s="282" t="s">
        <v>1408</v>
      </c>
      <c r="M891" s="34"/>
      <c r="N891" s="146" t="s">
        <v>3</v>
      </c>
      <c r="O891" s="147" t="s">
        <v>43</v>
      </c>
      <c r="P891" s="54"/>
      <c r="Q891" s="148">
        <f>P891*H891</f>
        <v>0</v>
      </c>
      <c r="R891" s="148">
        <v>0</v>
      </c>
      <c r="S891" s="148">
        <f>R891*H891</f>
        <v>0</v>
      </c>
      <c r="T891" s="148">
        <v>0.98</v>
      </c>
      <c r="U891" s="149">
        <f>T891*H891</f>
        <v>35.868000000000002</v>
      </c>
      <c r="V891" s="33"/>
      <c r="W891" s="33"/>
      <c r="X891" s="33"/>
      <c r="Y891" s="33"/>
      <c r="Z891" s="33"/>
      <c r="AA891" s="33"/>
      <c r="AB891" s="33"/>
      <c r="AC891" s="33"/>
      <c r="AD891" s="33"/>
      <c r="AE891" s="33"/>
      <c r="AF891" s="33"/>
      <c r="AS891" s="150" t="s">
        <v>141</v>
      </c>
      <c r="AU891" s="150" t="s">
        <v>136</v>
      </c>
      <c r="AV891" s="150" t="s">
        <v>82</v>
      </c>
      <c r="AZ891" s="18" t="s">
        <v>134</v>
      </c>
      <c r="BF891" s="151">
        <f>IF(O891="základní",J891,0)</f>
        <v>0</v>
      </c>
      <c r="BG891" s="151">
        <f>IF(O891="snížená",J891,0)</f>
        <v>0</v>
      </c>
      <c r="BH891" s="151">
        <f>IF(O891="zákl. přenesená",J891,0)</f>
        <v>0</v>
      </c>
      <c r="BI891" s="151">
        <f>IF(O891="sníž. přenesená",J891,0)</f>
        <v>0</v>
      </c>
      <c r="BJ891" s="151">
        <f>IF(O891="nulová",J891,0)</f>
        <v>0</v>
      </c>
      <c r="BK891" s="18" t="s">
        <v>80</v>
      </c>
      <c r="BL891" s="151">
        <f>ROUND(I891*H891,2)</f>
        <v>0</v>
      </c>
      <c r="BM891" s="18" t="s">
        <v>141</v>
      </c>
      <c r="BN891" s="150" t="s">
        <v>877</v>
      </c>
    </row>
    <row r="892" spans="1:66" s="2" customFormat="1" ht="19.5">
      <c r="A892" s="33"/>
      <c r="B892" s="34"/>
      <c r="C892" s="33"/>
      <c r="D892" s="152" t="s">
        <v>143</v>
      </c>
      <c r="E892" s="33"/>
      <c r="F892" s="153" t="s">
        <v>878</v>
      </c>
      <c r="G892" s="33"/>
      <c r="H892" s="33"/>
      <c r="I892" s="154"/>
      <c r="J892" s="33"/>
      <c r="K892" s="33"/>
      <c r="M892" s="34"/>
      <c r="N892" s="155"/>
      <c r="O892" s="156"/>
      <c r="P892" s="54"/>
      <c r="Q892" s="54"/>
      <c r="R892" s="54"/>
      <c r="S892" s="54"/>
      <c r="T892" s="54"/>
      <c r="U892" s="55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F892" s="33"/>
      <c r="AU892" s="18" t="s">
        <v>143</v>
      </c>
      <c r="AV892" s="18" t="s">
        <v>82</v>
      </c>
    </row>
    <row r="893" spans="1:66" s="13" customFormat="1">
      <c r="B893" s="157"/>
      <c r="D893" s="152" t="s">
        <v>145</v>
      </c>
      <c r="E893" s="158" t="s">
        <v>3</v>
      </c>
      <c r="F893" s="159" t="s">
        <v>796</v>
      </c>
      <c r="H893" s="158" t="s">
        <v>3</v>
      </c>
      <c r="I893" s="160"/>
      <c r="M893" s="157"/>
      <c r="N893" s="161"/>
      <c r="O893" s="162"/>
      <c r="P893" s="162"/>
      <c r="Q893" s="162"/>
      <c r="R893" s="162"/>
      <c r="S893" s="162"/>
      <c r="T893" s="162"/>
      <c r="U893" s="163"/>
      <c r="AU893" s="158" t="s">
        <v>145</v>
      </c>
      <c r="AV893" s="158" t="s">
        <v>82</v>
      </c>
      <c r="AW893" s="13" t="s">
        <v>80</v>
      </c>
      <c r="AX893" s="13" t="s">
        <v>34</v>
      </c>
      <c r="AY893" s="13" t="s">
        <v>72</v>
      </c>
      <c r="AZ893" s="158" t="s">
        <v>134</v>
      </c>
    </row>
    <row r="894" spans="1:66" s="13" customFormat="1">
      <c r="B894" s="157"/>
      <c r="D894" s="152" t="s">
        <v>145</v>
      </c>
      <c r="E894" s="158" t="s">
        <v>3</v>
      </c>
      <c r="F894" s="159" t="s">
        <v>879</v>
      </c>
      <c r="H894" s="158" t="s">
        <v>3</v>
      </c>
      <c r="I894" s="160"/>
      <c r="M894" s="157"/>
      <c r="N894" s="161"/>
      <c r="O894" s="162"/>
      <c r="P894" s="162"/>
      <c r="Q894" s="162"/>
      <c r="R894" s="162"/>
      <c r="S894" s="162"/>
      <c r="T894" s="162"/>
      <c r="U894" s="163"/>
      <c r="AU894" s="158" t="s">
        <v>145</v>
      </c>
      <c r="AV894" s="158" t="s">
        <v>82</v>
      </c>
      <c r="AW894" s="13" t="s">
        <v>80</v>
      </c>
      <c r="AX894" s="13" t="s">
        <v>34</v>
      </c>
      <c r="AY894" s="13" t="s">
        <v>72</v>
      </c>
      <c r="AZ894" s="158" t="s">
        <v>134</v>
      </c>
    </row>
    <row r="895" spans="1:66" s="14" customFormat="1">
      <c r="B895" s="164"/>
      <c r="D895" s="152" t="s">
        <v>145</v>
      </c>
      <c r="E895" s="165" t="s">
        <v>3</v>
      </c>
      <c r="F895" s="166" t="s">
        <v>880</v>
      </c>
      <c r="H895" s="167">
        <v>10.1</v>
      </c>
      <c r="I895" s="168"/>
      <c r="M895" s="164"/>
      <c r="N895" s="169"/>
      <c r="O895" s="170"/>
      <c r="P895" s="170"/>
      <c r="Q895" s="170"/>
      <c r="R895" s="170"/>
      <c r="S895" s="170"/>
      <c r="T895" s="170"/>
      <c r="U895" s="171"/>
      <c r="AU895" s="165" t="s">
        <v>145</v>
      </c>
      <c r="AV895" s="165" t="s">
        <v>82</v>
      </c>
      <c r="AW895" s="14" t="s">
        <v>82</v>
      </c>
      <c r="AX895" s="14" t="s">
        <v>34</v>
      </c>
      <c r="AY895" s="14" t="s">
        <v>72</v>
      </c>
      <c r="AZ895" s="165" t="s">
        <v>134</v>
      </c>
    </row>
    <row r="896" spans="1:66" s="13" customFormat="1">
      <c r="B896" s="157"/>
      <c r="D896" s="152" t="s">
        <v>145</v>
      </c>
      <c r="E896" s="158" t="s">
        <v>3</v>
      </c>
      <c r="F896" s="159" t="s">
        <v>274</v>
      </c>
      <c r="H896" s="158" t="s">
        <v>3</v>
      </c>
      <c r="I896" s="160"/>
      <c r="M896" s="157"/>
      <c r="N896" s="161"/>
      <c r="O896" s="162"/>
      <c r="P896" s="162"/>
      <c r="Q896" s="162"/>
      <c r="R896" s="162"/>
      <c r="S896" s="162"/>
      <c r="T896" s="162"/>
      <c r="U896" s="163"/>
      <c r="AU896" s="158" t="s">
        <v>145</v>
      </c>
      <c r="AV896" s="158" t="s">
        <v>82</v>
      </c>
      <c r="AW896" s="13" t="s">
        <v>80</v>
      </c>
      <c r="AX896" s="13" t="s">
        <v>34</v>
      </c>
      <c r="AY896" s="13" t="s">
        <v>72</v>
      </c>
      <c r="AZ896" s="158" t="s">
        <v>134</v>
      </c>
    </row>
    <row r="897" spans="1:66" s="14" customFormat="1">
      <c r="B897" s="164"/>
      <c r="D897" s="152" t="s">
        <v>145</v>
      </c>
      <c r="E897" s="165" t="s">
        <v>3</v>
      </c>
      <c r="F897" s="166" t="s">
        <v>881</v>
      </c>
      <c r="H897" s="167">
        <v>10.199999999999999</v>
      </c>
      <c r="I897" s="168"/>
      <c r="M897" s="164"/>
      <c r="N897" s="169"/>
      <c r="O897" s="170"/>
      <c r="P897" s="170"/>
      <c r="Q897" s="170"/>
      <c r="R897" s="170"/>
      <c r="S897" s="170"/>
      <c r="T897" s="170"/>
      <c r="U897" s="171"/>
      <c r="AU897" s="165" t="s">
        <v>145</v>
      </c>
      <c r="AV897" s="165" t="s">
        <v>82</v>
      </c>
      <c r="AW897" s="14" t="s">
        <v>82</v>
      </c>
      <c r="AX897" s="14" t="s">
        <v>34</v>
      </c>
      <c r="AY897" s="14" t="s">
        <v>72</v>
      </c>
      <c r="AZ897" s="165" t="s">
        <v>134</v>
      </c>
    </row>
    <row r="898" spans="1:66" s="13" customFormat="1">
      <c r="B898" s="157"/>
      <c r="D898" s="152" t="s">
        <v>145</v>
      </c>
      <c r="E898" s="158" t="s">
        <v>3</v>
      </c>
      <c r="F898" s="159" t="s">
        <v>274</v>
      </c>
      <c r="H898" s="158" t="s">
        <v>3</v>
      </c>
      <c r="I898" s="160"/>
      <c r="M898" s="157"/>
      <c r="N898" s="161"/>
      <c r="O898" s="162"/>
      <c r="P898" s="162"/>
      <c r="Q898" s="162"/>
      <c r="R898" s="162"/>
      <c r="S898" s="162"/>
      <c r="T898" s="162"/>
      <c r="U898" s="163"/>
      <c r="AU898" s="158" t="s">
        <v>145</v>
      </c>
      <c r="AV898" s="158" t="s">
        <v>82</v>
      </c>
      <c r="AW898" s="13" t="s">
        <v>80</v>
      </c>
      <c r="AX898" s="13" t="s">
        <v>34</v>
      </c>
      <c r="AY898" s="13" t="s">
        <v>72</v>
      </c>
      <c r="AZ898" s="158" t="s">
        <v>134</v>
      </c>
    </row>
    <row r="899" spans="1:66" s="14" customFormat="1">
      <c r="B899" s="164"/>
      <c r="D899" s="152" t="s">
        <v>145</v>
      </c>
      <c r="E899" s="165" t="s">
        <v>3</v>
      </c>
      <c r="F899" s="166" t="s">
        <v>177</v>
      </c>
      <c r="H899" s="167">
        <v>5</v>
      </c>
      <c r="I899" s="168"/>
      <c r="M899" s="164"/>
      <c r="N899" s="169"/>
      <c r="O899" s="170"/>
      <c r="P899" s="170"/>
      <c r="Q899" s="170"/>
      <c r="R899" s="170"/>
      <c r="S899" s="170"/>
      <c r="T899" s="170"/>
      <c r="U899" s="171"/>
      <c r="AU899" s="165" t="s">
        <v>145</v>
      </c>
      <c r="AV899" s="165" t="s">
        <v>82</v>
      </c>
      <c r="AW899" s="14" t="s">
        <v>82</v>
      </c>
      <c r="AX899" s="14" t="s">
        <v>34</v>
      </c>
      <c r="AY899" s="14" t="s">
        <v>72</v>
      </c>
      <c r="AZ899" s="165" t="s">
        <v>134</v>
      </c>
    </row>
    <row r="900" spans="1:66" s="13" customFormat="1">
      <c r="B900" s="157"/>
      <c r="D900" s="152" t="s">
        <v>145</v>
      </c>
      <c r="E900" s="158" t="s">
        <v>3</v>
      </c>
      <c r="F900" s="159" t="s">
        <v>276</v>
      </c>
      <c r="H900" s="158" t="s">
        <v>3</v>
      </c>
      <c r="I900" s="160"/>
      <c r="M900" s="157"/>
      <c r="N900" s="161"/>
      <c r="O900" s="162"/>
      <c r="P900" s="162"/>
      <c r="Q900" s="162"/>
      <c r="R900" s="162"/>
      <c r="S900" s="162"/>
      <c r="T900" s="162"/>
      <c r="U900" s="163"/>
      <c r="AU900" s="158" t="s">
        <v>145</v>
      </c>
      <c r="AV900" s="158" t="s">
        <v>82</v>
      </c>
      <c r="AW900" s="13" t="s">
        <v>80</v>
      </c>
      <c r="AX900" s="13" t="s">
        <v>34</v>
      </c>
      <c r="AY900" s="13" t="s">
        <v>72</v>
      </c>
      <c r="AZ900" s="158" t="s">
        <v>134</v>
      </c>
    </row>
    <row r="901" spans="1:66" s="14" customFormat="1">
      <c r="B901" s="164"/>
      <c r="D901" s="152" t="s">
        <v>145</v>
      </c>
      <c r="E901" s="165" t="s">
        <v>3</v>
      </c>
      <c r="F901" s="166" t="s">
        <v>882</v>
      </c>
      <c r="H901" s="167">
        <v>11.3</v>
      </c>
      <c r="I901" s="168"/>
      <c r="M901" s="164"/>
      <c r="N901" s="169"/>
      <c r="O901" s="170"/>
      <c r="P901" s="170"/>
      <c r="Q901" s="170"/>
      <c r="R901" s="170"/>
      <c r="S901" s="170"/>
      <c r="T901" s="170"/>
      <c r="U901" s="171"/>
      <c r="AU901" s="165" t="s">
        <v>145</v>
      </c>
      <c r="AV901" s="165" t="s">
        <v>82</v>
      </c>
      <c r="AW901" s="14" t="s">
        <v>82</v>
      </c>
      <c r="AX901" s="14" t="s">
        <v>34</v>
      </c>
      <c r="AY901" s="14" t="s">
        <v>72</v>
      </c>
      <c r="AZ901" s="165" t="s">
        <v>134</v>
      </c>
    </row>
    <row r="902" spans="1:66" s="15" customFormat="1">
      <c r="B902" s="172"/>
      <c r="D902" s="152" t="s">
        <v>145</v>
      </c>
      <c r="E902" s="173" t="s">
        <v>3</v>
      </c>
      <c r="F902" s="174" t="s">
        <v>155</v>
      </c>
      <c r="H902" s="175">
        <v>36.6</v>
      </c>
      <c r="I902" s="176"/>
      <c r="M902" s="172"/>
      <c r="N902" s="177"/>
      <c r="O902" s="178"/>
      <c r="P902" s="178"/>
      <c r="Q902" s="178"/>
      <c r="R902" s="178"/>
      <c r="S902" s="178"/>
      <c r="T902" s="178"/>
      <c r="U902" s="179"/>
      <c r="AU902" s="173" t="s">
        <v>145</v>
      </c>
      <c r="AV902" s="173" t="s">
        <v>82</v>
      </c>
      <c r="AW902" s="15" t="s">
        <v>141</v>
      </c>
      <c r="AX902" s="15" t="s">
        <v>34</v>
      </c>
      <c r="AY902" s="15" t="s">
        <v>80</v>
      </c>
      <c r="AZ902" s="173" t="s">
        <v>134</v>
      </c>
    </row>
    <row r="903" spans="1:66" s="2" customFormat="1" ht="14.45" customHeight="1">
      <c r="A903" s="33"/>
      <c r="B903" s="138"/>
      <c r="C903" s="139" t="s">
        <v>883</v>
      </c>
      <c r="D903" s="139" t="s">
        <v>136</v>
      </c>
      <c r="E903" s="140" t="s">
        <v>884</v>
      </c>
      <c r="F903" s="141" t="s">
        <v>885</v>
      </c>
      <c r="G903" s="142" t="s">
        <v>581</v>
      </c>
      <c r="H903" s="143">
        <v>5.75</v>
      </c>
      <c r="I903" s="144"/>
      <c r="J903" s="145">
        <f>ROUND(I903*H903,2)</f>
        <v>0</v>
      </c>
      <c r="K903" s="141" t="s">
        <v>140</v>
      </c>
      <c r="L903" s="282" t="s">
        <v>1408</v>
      </c>
      <c r="M903" s="34"/>
      <c r="N903" s="146" t="s">
        <v>3</v>
      </c>
      <c r="O903" s="147" t="s">
        <v>43</v>
      </c>
      <c r="P903" s="54"/>
      <c r="Q903" s="148">
        <f>P903*H903</f>
        <v>0</v>
      </c>
      <c r="R903" s="148">
        <v>0</v>
      </c>
      <c r="S903" s="148">
        <f>R903*H903</f>
        <v>0</v>
      </c>
      <c r="T903" s="148">
        <v>0</v>
      </c>
      <c r="U903" s="149">
        <f>T903*H903</f>
        <v>0</v>
      </c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F903" s="33"/>
      <c r="AS903" s="150" t="s">
        <v>141</v>
      </c>
      <c r="AU903" s="150" t="s">
        <v>136</v>
      </c>
      <c r="AV903" s="150" t="s">
        <v>82</v>
      </c>
      <c r="AZ903" s="18" t="s">
        <v>134</v>
      </c>
      <c r="BF903" s="151">
        <f>IF(O903="základní",J903,0)</f>
        <v>0</v>
      </c>
      <c r="BG903" s="151">
        <f>IF(O903="snížená",J903,0)</f>
        <v>0</v>
      </c>
      <c r="BH903" s="151">
        <f>IF(O903="zákl. přenesená",J903,0)</f>
        <v>0</v>
      </c>
      <c r="BI903" s="151">
        <f>IF(O903="sníž. přenesená",J903,0)</f>
        <v>0</v>
      </c>
      <c r="BJ903" s="151">
        <f>IF(O903="nulová",J903,0)</f>
        <v>0</v>
      </c>
      <c r="BK903" s="18" t="s">
        <v>80</v>
      </c>
      <c r="BL903" s="151">
        <f>ROUND(I903*H903,2)</f>
        <v>0</v>
      </c>
      <c r="BM903" s="18" t="s">
        <v>141</v>
      </c>
      <c r="BN903" s="150" t="s">
        <v>886</v>
      </c>
    </row>
    <row r="904" spans="1:66" s="2" customFormat="1">
      <c r="A904" s="33"/>
      <c r="B904" s="34"/>
      <c r="C904" s="33"/>
      <c r="D904" s="152" t="s">
        <v>143</v>
      </c>
      <c r="E904" s="33"/>
      <c r="F904" s="153" t="s">
        <v>887</v>
      </c>
      <c r="G904" s="33"/>
      <c r="H904" s="33"/>
      <c r="I904" s="154"/>
      <c r="J904" s="33"/>
      <c r="K904" s="33"/>
      <c r="M904" s="34"/>
      <c r="N904" s="155"/>
      <c r="O904" s="156"/>
      <c r="P904" s="54"/>
      <c r="Q904" s="54"/>
      <c r="R904" s="54"/>
      <c r="S904" s="54"/>
      <c r="T904" s="54"/>
      <c r="U904" s="55"/>
      <c r="V904" s="33"/>
      <c r="W904" s="33"/>
      <c r="X904" s="33"/>
      <c r="Y904" s="33"/>
      <c r="Z904" s="33"/>
      <c r="AA904" s="33"/>
      <c r="AB904" s="33"/>
      <c r="AC904" s="33"/>
      <c r="AD904" s="33"/>
      <c r="AE904" s="33"/>
      <c r="AF904" s="33"/>
      <c r="AU904" s="18" t="s">
        <v>143</v>
      </c>
      <c r="AV904" s="18" t="s">
        <v>82</v>
      </c>
    </row>
    <row r="905" spans="1:66" s="13" customFormat="1">
      <c r="B905" s="157"/>
      <c r="D905" s="152" t="s">
        <v>145</v>
      </c>
      <c r="E905" s="158" t="s">
        <v>3</v>
      </c>
      <c r="F905" s="159" t="s">
        <v>656</v>
      </c>
      <c r="H905" s="158" t="s">
        <v>3</v>
      </c>
      <c r="I905" s="160"/>
      <c r="M905" s="157"/>
      <c r="N905" s="161"/>
      <c r="O905" s="162"/>
      <c r="P905" s="162"/>
      <c r="Q905" s="162"/>
      <c r="R905" s="162"/>
      <c r="S905" s="162"/>
      <c r="T905" s="162"/>
      <c r="U905" s="163"/>
      <c r="AU905" s="158" t="s">
        <v>145</v>
      </c>
      <c r="AV905" s="158" t="s">
        <v>82</v>
      </c>
      <c r="AW905" s="13" t="s">
        <v>80</v>
      </c>
      <c r="AX905" s="13" t="s">
        <v>34</v>
      </c>
      <c r="AY905" s="13" t="s">
        <v>72</v>
      </c>
      <c r="AZ905" s="158" t="s">
        <v>134</v>
      </c>
    </row>
    <row r="906" spans="1:66" s="13" customFormat="1">
      <c r="B906" s="157"/>
      <c r="D906" s="152" t="s">
        <v>145</v>
      </c>
      <c r="E906" s="158" t="s">
        <v>3</v>
      </c>
      <c r="F906" s="159" t="s">
        <v>888</v>
      </c>
      <c r="H906" s="158" t="s">
        <v>3</v>
      </c>
      <c r="I906" s="160"/>
      <c r="M906" s="157"/>
      <c r="N906" s="161"/>
      <c r="O906" s="162"/>
      <c r="P906" s="162"/>
      <c r="Q906" s="162"/>
      <c r="R906" s="162"/>
      <c r="S906" s="162"/>
      <c r="T906" s="162"/>
      <c r="U906" s="163"/>
      <c r="AU906" s="158" t="s">
        <v>145</v>
      </c>
      <c r="AV906" s="158" t="s">
        <v>82</v>
      </c>
      <c r="AW906" s="13" t="s">
        <v>80</v>
      </c>
      <c r="AX906" s="13" t="s">
        <v>34</v>
      </c>
      <c r="AY906" s="13" t="s">
        <v>72</v>
      </c>
      <c r="AZ906" s="158" t="s">
        <v>134</v>
      </c>
    </row>
    <row r="907" spans="1:66" s="14" customFormat="1">
      <c r="B907" s="164"/>
      <c r="D907" s="152" t="s">
        <v>145</v>
      </c>
      <c r="E907" s="165" t="s">
        <v>3</v>
      </c>
      <c r="F907" s="166" t="s">
        <v>889</v>
      </c>
      <c r="H907" s="167">
        <v>5.75</v>
      </c>
      <c r="I907" s="168"/>
      <c r="M907" s="164"/>
      <c r="N907" s="169"/>
      <c r="O907" s="170"/>
      <c r="P907" s="170"/>
      <c r="Q907" s="170"/>
      <c r="R907" s="170"/>
      <c r="S907" s="170"/>
      <c r="T907" s="170"/>
      <c r="U907" s="171"/>
      <c r="AU907" s="165" t="s">
        <v>145</v>
      </c>
      <c r="AV907" s="165" t="s">
        <v>82</v>
      </c>
      <c r="AW907" s="14" t="s">
        <v>82</v>
      </c>
      <c r="AX907" s="14" t="s">
        <v>34</v>
      </c>
      <c r="AY907" s="14" t="s">
        <v>80</v>
      </c>
      <c r="AZ907" s="165" t="s">
        <v>134</v>
      </c>
    </row>
    <row r="908" spans="1:66" s="12" customFormat="1" ht="22.9" customHeight="1">
      <c r="B908" s="125"/>
      <c r="D908" s="126" t="s">
        <v>71</v>
      </c>
      <c r="E908" s="136" t="s">
        <v>890</v>
      </c>
      <c r="F908" s="136" t="s">
        <v>891</v>
      </c>
      <c r="I908" s="128"/>
      <c r="J908" s="137">
        <f>BL908</f>
        <v>0</v>
      </c>
      <c r="L908" s="281"/>
      <c r="M908" s="125"/>
      <c r="N908" s="130"/>
      <c r="O908" s="131"/>
      <c r="P908" s="131"/>
      <c r="Q908" s="132">
        <f>SUM(Q909:Q941)</f>
        <v>0</v>
      </c>
      <c r="R908" s="131"/>
      <c r="S908" s="132">
        <f>SUM(S909:S941)</f>
        <v>0</v>
      </c>
      <c r="T908" s="131"/>
      <c r="U908" s="133">
        <f>SUM(U909:U941)</f>
        <v>0</v>
      </c>
      <c r="AS908" s="126" t="s">
        <v>80</v>
      </c>
      <c r="AU908" s="134" t="s">
        <v>71</v>
      </c>
      <c r="AV908" s="134" t="s">
        <v>80</v>
      </c>
      <c r="AZ908" s="126" t="s">
        <v>134</v>
      </c>
      <c r="BL908" s="135">
        <f>SUM(BL909:BL941)</f>
        <v>0</v>
      </c>
    </row>
    <row r="909" spans="1:66" s="2" customFormat="1" ht="14.45" customHeight="1">
      <c r="A909" s="33"/>
      <c r="B909" s="138"/>
      <c r="C909" s="139" t="s">
        <v>892</v>
      </c>
      <c r="D909" s="139" t="s">
        <v>136</v>
      </c>
      <c r="E909" s="140" t="s">
        <v>893</v>
      </c>
      <c r="F909" s="141" t="s">
        <v>894</v>
      </c>
      <c r="G909" s="142" t="s">
        <v>469</v>
      </c>
      <c r="H909" s="143">
        <v>109.31</v>
      </c>
      <c r="I909" s="144"/>
      <c r="J909" s="145">
        <f>ROUND(I909*H909,2)</f>
        <v>0</v>
      </c>
      <c r="K909" s="141" t="s">
        <v>140</v>
      </c>
      <c r="L909" s="282" t="s">
        <v>1408</v>
      </c>
      <c r="M909" s="34"/>
      <c r="N909" s="146" t="s">
        <v>3</v>
      </c>
      <c r="O909" s="147" t="s">
        <v>43</v>
      </c>
      <c r="P909" s="54"/>
      <c r="Q909" s="148">
        <f>P909*H909</f>
        <v>0</v>
      </c>
      <c r="R909" s="148">
        <v>0</v>
      </c>
      <c r="S909" s="148">
        <f>R909*H909</f>
        <v>0</v>
      </c>
      <c r="T909" s="148">
        <v>0</v>
      </c>
      <c r="U909" s="149">
        <f>T909*H909</f>
        <v>0</v>
      </c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F909" s="33"/>
      <c r="AS909" s="150" t="s">
        <v>141</v>
      </c>
      <c r="AU909" s="150" t="s">
        <v>136</v>
      </c>
      <c r="AV909" s="150" t="s">
        <v>82</v>
      </c>
      <c r="AZ909" s="18" t="s">
        <v>134</v>
      </c>
      <c r="BF909" s="151">
        <f>IF(O909="základní",J909,0)</f>
        <v>0</v>
      </c>
      <c r="BG909" s="151">
        <f>IF(O909="snížená",J909,0)</f>
        <v>0</v>
      </c>
      <c r="BH909" s="151">
        <f>IF(O909="zákl. přenesená",J909,0)</f>
        <v>0</v>
      </c>
      <c r="BI909" s="151">
        <f>IF(O909="sníž. přenesená",J909,0)</f>
        <v>0</v>
      </c>
      <c r="BJ909" s="151">
        <f>IF(O909="nulová",J909,0)</f>
        <v>0</v>
      </c>
      <c r="BK909" s="18" t="s">
        <v>80</v>
      </c>
      <c r="BL909" s="151">
        <f>ROUND(I909*H909,2)</f>
        <v>0</v>
      </c>
      <c r="BM909" s="18" t="s">
        <v>141</v>
      </c>
      <c r="BN909" s="150" t="s">
        <v>895</v>
      </c>
    </row>
    <row r="910" spans="1:66" s="2" customFormat="1">
      <c r="A910" s="33"/>
      <c r="B910" s="34"/>
      <c r="C910" s="33"/>
      <c r="D910" s="152" t="s">
        <v>143</v>
      </c>
      <c r="E910" s="33"/>
      <c r="F910" s="153" t="s">
        <v>896</v>
      </c>
      <c r="G910" s="33"/>
      <c r="H910" s="33"/>
      <c r="I910" s="154"/>
      <c r="J910" s="33"/>
      <c r="K910" s="33"/>
      <c r="M910" s="34"/>
      <c r="N910" s="155"/>
      <c r="O910" s="156"/>
      <c r="P910" s="54"/>
      <c r="Q910" s="54"/>
      <c r="R910" s="54"/>
      <c r="S910" s="54"/>
      <c r="T910" s="54"/>
      <c r="U910" s="55"/>
      <c r="V910" s="33"/>
      <c r="W910" s="33"/>
      <c r="X910" s="33"/>
      <c r="Y910" s="33"/>
      <c r="Z910" s="33"/>
      <c r="AA910" s="33"/>
      <c r="AB910" s="33"/>
      <c r="AC910" s="33"/>
      <c r="AD910" s="33"/>
      <c r="AE910" s="33"/>
      <c r="AF910" s="33"/>
      <c r="AU910" s="18" t="s">
        <v>143</v>
      </c>
      <c r="AV910" s="18" t="s">
        <v>82</v>
      </c>
    </row>
    <row r="911" spans="1:66" s="13" customFormat="1">
      <c r="B911" s="157"/>
      <c r="D911" s="152" t="s">
        <v>145</v>
      </c>
      <c r="E911" s="158" t="s">
        <v>3</v>
      </c>
      <c r="F911" s="159" t="s">
        <v>146</v>
      </c>
      <c r="H911" s="158" t="s">
        <v>3</v>
      </c>
      <c r="I911" s="160"/>
      <c r="M911" s="157"/>
      <c r="N911" s="161"/>
      <c r="O911" s="162"/>
      <c r="P911" s="162"/>
      <c r="Q911" s="162"/>
      <c r="R911" s="162"/>
      <c r="S911" s="162"/>
      <c r="T911" s="162"/>
      <c r="U911" s="163"/>
      <c r="AU911" s="158" t="s">
        <v>145</v>
      </c>
      <c r="AV911" s="158" t="s">
        <v>82</v>
      </c>
      <c r="AW911" s="13" t="s">
        <v>80</v>
      </c>
      <c r="AX911" s="13" t="s">
        <v>34</v>
      </c>
      <c r="AY911" s="13" t="s">
        <v>72</v>
      </c>
      <c r="AZ911" s="158" t="s">
        <v>134</v>
      </c>
    </row>
    <row r="912" spans="1:66" s="13" customFormat="1">
      <c r="B912" s="157"/>
      <c r="D912" s="152" t="s">
        <v>145</v>
      </c>
      <c r="E912" s="158" t="s">
        <v>3</v>
      </c>
      <c r="F912" s="159" t="s">
        <v>897</v>
      </c>
      <c r="H912" s="158" t="s">
        <v>3</v>
      </c>
      <c r="I912" s="160"/>
      <c r="M912" s="157"/>
      <c r="N912" s="161"/>
      <c r="O912" s="162"/>
      <c r="P912" s="162"/>
      <c r="Q912" s="162"/>
      <c r="R912" s="162"/>
      <c r="S912" s="162"/>
      <c r="T912" s="162"/>
      <c r="U912" s="163"/>
      <c r="AU912" s="158" t="s">
        <v>145</v>
      </c>
      <c r="AV912" s="158" t="s">
        <v>82</v>
      </c>
      <c r="AW912" s="13" t="s">
        <v>80</v>
      </c>
      <c r="AX912" s="13" t="s">
        <v>34</v>
      </c>
      <c r="AY912" s="13" t="s">
        <v>72</v>
      </c>
      <c r="AZ912" s="158" t="s">
        <v>134</v>
      </c>
    </row>
    <row r="913" spans="1:66" s="13" customFormat="1">
      <c r="B913" s="157"/>
      <c r="D913" s="152" t="s">
        <v>145</v>
      </c>
      <c r="E913" s="158" t="s">
        <v>3</v>
      </c>
      <c r="F913" s="159" t="s">
        <v>898</v>
      </c>
      <c r="H913" s="158" t="s">
        <v>3</v>
      </c>
      <c r="I913" s="160"/>
      <c r="M913" s="157"/>
      <c r="N913" s="161"/>
      <c r="O913" s="162"/>
      <c r="P913" s="162"/>
      <c r="Q913" s="162"/>
      <c r="R913" s="162"/>
      <c r="S913" s="162"/>
      <c r="T913" s="162"/>
      <c r="U913" s="163"/>
      <c r="AU913" s="158" t="s">
        <v>145</v>
      </c>
      <c r="AV913" s="158" t="s">
        <v>82</v>
      </c>
      <c r="AW913" s="13" t="s">
        <v>80</v>
      </c>
      <c r="AX913" s="13" t="s">
        <v>34</v>
      </c>
      <c r="AY913" s="13" t="s">
        <v>72</v>
      </c>
      <c r="AZ913" s="158" t="s">
        <v>134</v>
      </c>
    </row>
    <row r="914" spans="1:66" s="14" customFormat="1">
      <c r="B914" s="164"/>
      <c r="D914" s="152" t="s">
        <v>145</v>
      </c>
      <c r="E914" s="165" t="s">
        <v>3</v>
      </c>
      <c r="F914" s="166" t="s">
        <v>899</v>
      </c>
      <c r="H914" s="167">
        <v>18.222000000000001</v>
      </c>
      <c r="I914" s="168"/>
      <c r="M914" s="164"/>
      <c r="N914" s="169"/>
      <c r="O914" s="170"/>
      <c r="P914" s="170"/>
      <c r="Q914" s="170"/>
      <c r="R914" s="170"/>
      <c r="S914" s="170"/>
      <c r="T914" s="170"/>
      <c r="U914" s="171"/>
      <c r="AU914" s="165" t="s">
        <v>145</v>
      </c>
      <c r="AV914" s="165" t="s">
        <v>82</v>
      </c>
      <c r="AW914" s="14" t="s">
        <v>82</v>
      </c>
      <c r="AX914" s="14" t="s">
        <v>34</v>
      </c>
      <c r="AY914" s="14" t="s">
        <v>72</v>
      </c>
      <c r="AZ914" s="165" t="s">
        <v>134</v>
      </c>
    </row>
    <row r="915" spans="1:66" s="13" customFormat="1">
      <c r="B915" s="157"/>
      <c r="D915" s="152" t="s">
        <v>145</v>
      </c>
      <c r="E915" s="158" t="s">
        <v>3</v>
      </c>
      <c r="F915" s="159" t="s">
        <v>900</v>
      </c>
      <c r="H915" s="158" t="s">
        <v>3</v>
      </c>
      <c r="I915" s="160"/>
      <c r="M915" s="157"/>
      <c r="N915" s="161"/>
      <c r="O915" s="162"/>
      <c r="P915" s="162"/>
      <c r="Q915" s="162"/>
      <c r="R915" s="162"/>
      <c r="S915" s="162"/>
      <c r="T915" s="162"/>
      <c r="U915" s="163"/>
      <c r="AU915" s="158" t="s">
        <v>145</v>
      </c>
      <c r="AV915" s="158" t="s">
        <v>82</v>
      </c>
      <c r="AW915" s="13" t="s">
        <v>80</v>
      </c>
      <c r="AX915" s="13" t="s">
        <v>34</v>
      </c>
      <c r="AY915" s="13" t="s">
        <v>72</v>
      </c>
      <c r="AZ915" s="158" t="s">
        <v>134</v>
      </c>
    </row>
    <row r="916" spans="1:66" s="14" customFormat="1">
      <c r="B916" s="164"/>
      <c r="D916" s="152" t="s">
        <v>145</v>
      </c>
      <c r="E916" s="165" t="s">
        <v>3</v>
      </c>
      <c r="F916" s="166" t="s">
        <v>901</v>
      </c>
      <c r="H916" s="167">
        <v>71.736000000000004</v>
      </c>
      <c r="I916" s="168"/>
      <c r="M916" s="164"/>
      <c r="N916" s="169"/>
      <c r="O916" s="170"/>
      <c r="P916" s="170"/>
      <c r="Q916" s="170"/>
      <c r="R916" s="170"/>
      <c r="S916" s="170"/>
      <c r="T916" s="170"/>
      <c r="U916" s="171"/>
      <c r="AU916" s="165" t="s">
        <v>145</v>
      </c>
      <c r="AV916" s="165" t="s">
        <v>82</v>
      </c>
      <c r="AW916" s="14" t="s">
        <v>82</v>
      </c>
      <c r="AX916" s="14" t="s">
        <v>34</v>
      </c>
      <c r="AY916" s="14" t="s">
        <v>72</v>
      </c>
      <c r="AZ916" s="165" t="s">
        <v>134</v>
      </c>
    </row>
    <row r="917" spans="1:66" s="13" customFormat="1">
      <c r="B917" s="157"/>
      <c r="D917" s="152" t="s">
        <v>145</v>
      </c>
      <c r="E917" s="158" t="s">
        <v>3</v>
      </c>
      <c r="F917" s="159" t="s">
        <v>902</v>
      </c>
      <c r="H917" s="158" t="s">
        <v>3</v>
      </c>
      <c r="I917" s="160"/>
      <c r="M917" s="157"/>
      <c r="N917" s="161"/>
      <c r="O917" s="162"/>
      <c r="P917" s="162"/>
      <c r="Q917" s="162"/>
      <c r="R917" s="162"/>
      <c r="S917" s="162"/>
      <c r="T917" s="162"/>
      <c r="U917" s="163"/>
      <c r="AU917" s="158" t="s">
        <v>145</v>
      </c>
      <c r="AV917" s="158" t="s">
        <v>82</v>
      </c>
      <c r="AW917" s="13" t="s">
        <v>80</v>
      </c>
      <c r="AX917" s="13" t="s">
        <v>34</v>
      </c>
      <c r="AY917" s="13" t="s">
        <v>72</v>
      </c>
      <c r="AZ917" s="158" t="s">
        <v>134</v>
      </c>
    </row>
    <row r="918" spans="1:66" s="14" customFormat="1">
      <c r="B918" s="164"/>
      <c r="D918" s="152" t="s">
        <v>145</v>
      </c>
      <c r="E918" s="165" t="s">
        <v>3</v>
      </c>
      <c r="F918" s="166" t="s">
        <v>903</v>
      </c>
      <c r="H918" s="167">
        <v>19.352</v>
      </c>
      <c r="I918" s="168"/>
      <c r="M918" s="164"/>
      <c r="N918" s="169"/>
      <c r="O918" s="170"/>
      <c r="P918" s="170"/>
      <c r="Q918" s="170"/>
      <c r="R918" s="170"/>
      <c r="S918" s="170"/>
      <c r="T918" s="170"/>
      <c r="U918" s="171"/>
      <c r="AU918" s="165" t="s">
        <v>145</v>
      </c>
      <c r="AV918" s="165" t="s">
        <v>82</v>
      </c>
      <c r="AW918" s="14" t="s">
        <v>82</v>
      </c>
      <c r="AX918" s="14" t="s">
        <v>34</v>
      </c>
      <c r="AY918" s="14" t="s">
        <v>72</v>
      </c>
      <c r="AZ918" s="165" t="s">
        <v>134</v>
      </c>
    </row>
    <row r="919" spans="1:66" s="15" customFormat="1">
      <c r="B919" s="172"/>
      <c r="D919" s="152" t="s">
        <v>145</v>
      </c>
      <c r="E919" s="173" t="s">
        <v>3</v>
      </c>
      <c r="F919" s="174" t="s">
        <v>155</v>
      </c>
      <c r="H919" s="175">
        <v>109.31</v>
      </c>
      <c r="I919" s="176"/>
      <c r="M919" s="172"/>
      <c r="N919" s="177"/>
      <c r="O919" s="178"/>
      <c r="P919" s="178"/>
      <c r="Q919" s="178"/>
      <c r="R919" s="178"/>
      <c r="S919" s="178"/>
      <c r="T919" s="178"/>
      <c r="U919" s="179"/>
      <c r="AU919" s="173" t="s">
        <v>145</v>
      </c>
      <c r="AV919" s="173" t="s">
        <v>82</v>
      </c>
      <c r="AW919" s="15" t="s">
        <v>141</v>
      </c>
      <c r="AX919" s="15" t="s">
        <v>34</v>
      </c>
      <c r="AY919" s="15" t="s">
        <v>80</v>
      </c>
      <c r="AZ919" s="173" t="s">
        <v>134</v>
      </c>
    </row>
    <row r="920" spans="1:66" s="2" customFormat="1" ht="14.45" customHeight="1">
      <c r="A920" s="33"/>
      <c r="B920" s="138"/>
      <c r="C920" s="139" t="s">
        <v>904</v>
      </c>
      <c r="D920" s="139" t="s">
        <v>136</v>
      </c>
      <c r="E920" s="140" t="s">
        <v>905</v>
      </c>
      <c r="F920" s="141" t="s">
        <v>906</v>
      </c>
      <c r="G920" s="142" t="s">
        <v>469</v>
      </c>
      <c r="H920" s="143">
        <v>109.31</v>
      </c>
      <c r="I920" s="144"/>
      <c r="J920" s="145">
        <f>ROUND(I920*H920,2)</f>
        <v>0</v>
      </c>
      <c r="K920" s="141" t="s">
        <v>140</v>
      </c>
      <c r="L920" s="282" t="s">
        <v>1408</v>
      </c>
      <c r="M920" s="34"/>
      <c r="N920" s="146" t="s">
        <v>3</v>
      </c>
      <c r="O920" s="147" t="s">
        <v>43</v>
      </c>
      <c r="P920" s="54"/>
      <c r="Q920" s="148">
        <f>P920*H920</f>
        <v>0</v>
      </c>
      <c r="R920" s="148">
        <v>0</v>
      </c>
      <c r="S920" s="148">
        <f>R920*H920</f>
        <v>0</v>
      </c>
      <c r="T920" s="148">
        <v>0</v>
      </c>
      <c r="U920" s="149">
        <f>T920*H920</f>
        <v>0</v>
      </c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F920" s="33"/>
      <c r="AS920" s="150" t="s">
        <v>141</v>
      </c>
      <c r="AU920" s="150" t="s">
        <v>136</v>
      </c>
      <c r="AV920" s="150" t="s">
        <v>82</v>
      </c>
      <c r="AZ920" s="18" t="s">
        <v>134</v>
      </c>
      <c r="BF920" s="151">
        <f>IF(O920="základní",J920,0)</f>
        <v>0</v>
      </c>
      <c r="BG920" s="151">
        <f>IF(O920="snížená",J920,0)</f>
        <v>0</v>
      </c>
      <c r="BH920" s="151">
        <f>IF(O920="zákl. přenesená",J920,0)</f>
        <v>0</v>
      </c>
      <c r="BI920" s="151">
        <f>IF(O920="sníž. přenesená",J920,0)</f>
        <v>0</v>
      </c>
      <c r="BJ920" s="151">
        <f>IF(O920="nulová",J920,0)</f>
        <v>0</v>
      </c>
      <c r="BK920" s="18" t="s">
        <v>80</v>
      </c>
      <c r="BL920" s="151">
        <f>ROUND(I920*H920,2)</f>
        <v>0</v>
      </c>
      <c r="BM920" s="18" t="s">
        <v>141</v>
      </c>
      <c r="BN920" s="150" t="s">
        <v>907</v>
      </c>
    </row>
    <row r="921" spans="1:66" s="2" customFormat="1">
      <c r="A921" s="33"/>
      <c r="B921" s="34"/>
      <c r="C921" s="33"/>
      <c r="D921" s="152" t="s">
        <v>143</v>
      </c>
      <c r="E921" s="33"/>
      <c r="F921" s="153" t="s">
        <v>908</v>
      </c>
      <c r="G921" s="33"/>
      <c r="H921" s="33"/>
      <c r="I921" s="154"/>
      <c r="J921" s="33"/>
      <c r="K921" s="33"/>
      <c r="M921" s="34"/>
      <c r="N921" s="155"/>
      <c r="O921" s="156"/>
      <c r="P921" s="54"/>
      <c r="Q921" s="54"/>
      <c r="R921" s="54"/>
      <c r="S921" s="54"/>
      <c r="T921" s="54"/>
      <c r="U921" s="55"/>
      <c r="V921" s="33"/>
      <c r="W921" s="33"/>
      <c r="X921" s="33"/>
      <c r="Y921" s="33"/>
      <c r="Z921" s="33"/>
      <c r="AA921" s="33"/>
      <c r="AB921" s="33"/>
      <c r="AC921" s="33"/>
      <c r="AD921" s="33"/>
      <c r="AE921" s="33"/>
      <c r="AF921" s="33"/>
      <c r="AU921" s="18" t="s">
        <v>143</v>
      </c>
      <c r="AV921" s="18" t="s">
        <v>82</v>
      </c>
    </row>
    <row r="922" spans="1:66" s="13" customFormat="1">
      <c r="B922" s="157"/>
      <c r="D922" s="152" t="s">
        <v>145</v>
      </c>
      <c r="E922" s="158" t="s">
        <v>3</v>
      </c>
      <c r="F922" s="159" t="s">
        <v>146</v>
      </c>
      <c r="H922" s="158" t="s">
        <v>3</v>
      </c>
      <c r="I922" s="160"/>
      <c r="M922" s="157"/>
      <c r="N922" s="161"/>
      <c r="O922" s="162"/>
      <c r="P922" s="162"/>
      <c r="Q922" s="162"/>
      <c r="R922" s="162"/>
      <c r="S922" s="162"/>
      <c r="T922" s="162"/>
      <c r="U922" s="163"/>
      <c r="AU922" s="158" t="s">
        <v>145</v>
      </c>
      <c r="AV922" s="158" t="s">
        <v>82</v>
      </c>
      <c r="AW922" s="13" t="s">
        <v>80</v>
      </c>
      <c r="AX922" s="13" t="s">
        <v>34</v>
      </c>
      <c r="AY922" s="13" t="s">
        <v>72</v>
      </c>
      <c r="AZ922" s="158" t="s">
        <v>134</v>
      </c>
    </row>
    <row r="923" spans="1:66" s="13" customFormat="1">
      <c r="B923" s="157"/>
      <c r="D923" s="152" t="s">
        <v>145</v>
      </c>
      <c r="E923" s="158" t="s">
        <v>3</v>
      </c>
      <c r="F923" s="159" t="s">
        <v>909</v>
      </c>
      <c r="H923" s="158" t="s">
        <v>3</v>
      </c>
      <c r="I923" s="160"/>
      <c r="M923" s="157"/>
      <c r="N923" s="161"/>
      <c r="O923" s="162"/>
      <c r="P923" s="162"/>
      <c r="Q923" s="162"/>
      <c r="R923" s="162"/>
      <c r="S923" s="162"/>
      <c r="T923" s="162"/>
      <c r="U923" s="163"/>
      <c r="AU923" s="158" t="s">
        <v>145</v>
      </c>
      <c r="AV923" s="158" t="s">
        <v>82</v>
      </c>
      <c r="AW923" s="13" t="s">
        <v>80</v>
      </c>
      <c r="AX923" s="13" t="s">
        <v>34</v>
      </c>
      <c r="AY923" s="13" t="s">
        <v>72</v>
      </c>
      <c r="AZ923" s="158" t="s">
        <v>134</v>
      </c>
    </row>
    <row r="924" spans="1:66" s="13" customFormat="1">
      <c r="B924" s="157"/>
      <c r="D924" s="152" t="s">
        <v>145</v>
      </c>
      <c r="E924" s="158" t="s">
        <v>3</v>
      </c>
      <c r="F924" s="159" t="s">
        <v>898</v>
      </c>
      <c r="H924" s="158" t="s">
        <v>3</v>
      </c>
      <c r="I924" s="160"/>
      <c r="M924" s="157"/>
      <c r="N924" s="161"/>
      <c r="O924" s="162"/>
      <c r="P924" s="162"/>
      <c r="Q924" s="162"/>
      <c r="R924" s="162"/>
      <c r="S924" s="162"/>
      <c r="T924" s="162"/>
      <c r="U924" s="163"/>
      <c r="AU924" s="158" t="s">
        <v>145</v>
      </c>
      <c r="AV924" s="158" t="s">
        <v>82</v>
      </c>
      <c r="AW924" s="13" t="s">
        <v>80</v>
      </c>
      <c r="AX924" s="13" t="s">
        <v>34</v>
      </c>
      <c r="AY924" s="13" t="s">
        <v>72</v>
      </c>
      <c r="AZ924" s="158" t="s">
        <v>134</v>
      </c>
    </row>
    <row r="925" spans="1:66" s="14" customFormat="1">
      <c r="B925" s="164"/>
      <c r="D925" s="152" t="s">
        <v>145</v>
      </c>
      <c r="E925" s="165" t="s">
        <v>3</v>
      </c>
      <c r="F925" s="166" t="s">
        <v>899</v>
      </c>
      <c r="H925" s="167">
        <v>18.222000000000001</v>
      </c>
      <c r="I925" s="168"/>
      <c r="M925" s="164"/>
      <c r="N925" s="169"/>
      <c r="O925" s="170"/>
      <c r="P925" s="170"/>
      <c r="Q925" s="170"/>
      <c r="R925" s="170"/>
      <c r="S925" s="170"/>
      <c r="T925" s="170"/>
      <c r="U925" s="171"/>
      <c r="AU925" s="165" t="s">
        <v>145</v>
      </c>
      <c r="AV925" s="165" t="s">
        <v>82</v>
      </c>
      <c r="AW925" s="14" t="s">
        <v>82</v>
      </c>
      <c r="AX925" s="14" t="s">
        <v>34</v>
      </c>
      <c r="AY925" s="14" t="s">
        <v>72</v>
      </c>
      <c r="AZ925" s="165" t="s">
        <v>134</v>
      </c>
    </row>
    <row r="926" spans="1:66" s="13" customFormat="1">
      <c r="B926" s="157"/>
      <c r="D926" s="152" t="s">
        <v>145</v>
      </c>
      <c r="E926" s="158" t="s">
        <v>3</v>
      </c>
      <c r="F926" s="159" t="s">
        <v>900</v>
      </c>
      <c r="H926" s="158" t="s">
        <v>3</v>
      </c>
      <c r="I926" s="160"/>
      <c r="M926" s="157"/>
      <c r="N926" s="161"/>
      <c r="O926" s="162"/>
      <c r="P926" s="162"/>
      <c r="Q926" s="162"/>
      <c r="R926" s="162"/>
      <c r="S926" s="162"/>
      <c r="T926" s="162"/>
      <c r="U926" s="163"/>
      <c r="AU926" s="158" t="s">
        <v>145</v>
      </c>
      <c r="AV926" s="158" t="s">
        <v>82</v>
      </c>
      <c r="AW926" s="13" t="s">
        <v>80</v>
      </c>
      <c r="AX926" s="13" t="s">
        <v>34</v>
      </c>
      <c r="AY926" s="13" t="s">
        <v>72</v>
      </c>
      <c r="AZ926" s="158" t="s">
        <v>134</v>
      </c>
    </row>
    <row r="927" spans="1:66" s="14" customFormat="1">
      <c r="B927" s="164"/>
      <c r="D927" s="152" t="s">
        <v>145</v>
      </c>
      <c r="E927" s="165" t="s">
        <v>3</v>
      </c>
      <c r="F927" s="166" t="s">
        <v>901</v>
      </c>
      <c r="H927" s="167">
        <v>71.736000000000004</v>
      </c>
      <c r="I927" s="168"/>
      <c r="M927" s="164"/>
      <c r="N927" s="169"/>
      <c r="O927" s="170"/>
      <c r="P927" s="170"/>
      <c r="Q927" s="170"/>
      <c r="R927" s="170"/>
      <c r="S927" s="170"/>
      <c r="T927" s="170"/>
      <c r="U927" s="171"/>
      <c r="AU927" s="165" t="s">
        <v>145</v>
      </c>
      <c r="AV927" s="165" t="s">
        <v>82</v>
      </c>
      <c r="AW927" s="14" t="s">
        <v>82</v>
      </c>
      <c r="AX927" s="14" t="s">
        <v>34</v>
      </c>
      <c r="AY927" s="14" t="s">
        <v>72</v>
      </c>
      <c r="AZ927" s="165" t="s">
        <v>134</v>
      </c>
    </row>
    <row r="928" spans="1:66" s="13" customFormat="1">
      <c r="B928" s="157"/>
      <c r="D928" s="152" t="s">
        <v>145</v>
      </c>
      <c r="E928" s="158" t="s">
        <v>3</v>
      </c>
      <c r="F928" s="159" t="s">
        <v>902</v>
      </c>
      <c r="H928" s="158" t="s">
        <v>3</v>
      </c>
      <c r="I928" s="160"/>
      <c r="M928" s="157"/>
      <c r="N928" s="161"/>
      <c r="O928" s="162"/>
      <c r="P928" s="162"/>
      <c r="Q928" s="162"/>
      <c r="R928" s="162"/>
      <c r="S928" s="162"/>
      <c r="T928" s="162"/>
      <c r="U928" s="163"/>
      <c r="AU928" s="158" t="s">
        <v>145</v>
      </c>
      <c r="AV928" s="158" t="s">
        <v>82</v>
      </c>
      <c r="AW928" s="13" t="s">
        <v>80</v>
      </c>
      <c r="AX928" s="13" t="s">
        <v>34</v>
      </c>
      <c r="AY928" s="13" t="s">
        <v>72</v>
      </c>
      <c r="AZ928" s="158" t="s">
        <v>134</v>
      </c>
    </row>
    <row r="929" spans="1:66" s="14" customFormat="1">
      <c r="B929" s="164"/>
      <c r="D929" s="152" t="s">
        <v>145</v>
      </c>
      <c r="E929" s="165" t="s">
        <v>3</v>
      </c>
      <c r="F929" s="166" t="s">
        <v>903</v>
      </c>
      <c r="H929" s="167">
        <v>19.352</v>
      </c>
      <c r="I929" s="168"/>
      <c r="M929" s="164"/>
      <c r="N929" s="169"/>
      <c r="O929" s="170"/>
      <c r="P929" s="170"/>
      <c r="Q929" s="170"/>
      <c r="R929" s="170"/>
      <c r="S929" s="170"/>
      <c r="T929" s="170"/>
      <c r="U929" s="171"/>
      <c r="AU929" s="165" t="s">
        <v>145</v>
      </c>
      <c r="AV929" s="165" t="s">
        <v>82</v>
      </c>
      <c r="AW929" s="14" t="s">
        <v>82</v>
      </c>
      <c r="AX929" s="14" t="s">
        <v>34</v>
      </c>
      <c r="AY929" s="14" t="s">
        <v>72</v>
      </c>
      <c r="AZ929" s="165" t="s">
        <v>134</v>
      </c>
    </row>
    <row r="930" spans="1:66" s="15" customFormat="1">
      <c r="B930" s="172"/>
      <c r="D930" s="152" t="s">
        <v>145</v>
      </c>
      <c r="E930" s="173" t="s">
        <v>3</v>
      </c>
      <c r="F930" s="174" t="s">
        <v>155</v>
      </c>
      <c r="H930" s="175">
        <v>109.31</v>
      </c>
      <c r="I930" s="176"/>
      <c r="M930" s="172"/>
      <c r="N930" s="177"/>
      <c r="O930" s="178"/>
      <c r="P930" s="178"/>
      <c r="Q930" s="178"/>
      <c r="R930" s="178"/>
      <c r="S930" s="178"/>
      <c r="T930" s="178"/>
      <c r="U930" s="179"/>
      <c r="AU930" s="173" t="s">
        <v>145</v>
      </c>
      <c r="AV930" s="173" t="s">
        <v>82</v>
      </c>
      <c r="AW930" s="15" t="s">
        <v>141</v>
      </c>
      <c r="AX930" s="15" t="s">
        <v>34</v>
      </c>
      <c r="AY930" s="15" t="s">
        <v>80</v>
      </c>
      <c r="AZ930" s="173" t="s">
        <v>134</v>
      </c>
    </row>
    <row r="931" spans="1:66" s="2" customFormat="1" ht="14.45" customHeight="1">
      <c r="A931" s="33"/>
      <c r="B931" s="138"/>
      <c r="C931" s="139" t="s">
        <v>910</v>
      </c>
      <c r="D931" s="139" t="s">
        <v>136</v>
      </c>
      <c r="E931" s="140" t="s">
        <v>911</v>
      </c>
      <c r="F931" s="141" t="s">
        <v>912</v>
      </c>
      <c r="G931" s="142" t="s">
        <v>469</v>
      </c>
      <c r="H931" s="143">
        <v>54.655000000000001</v>
      </c>
      <c r="I931" s="144"/>
      <c r="J931" s="145">
        <f>ROUND(I931*H931,2)</f>
        <v>0</v>
      </c>
      <c r="K931" s="141" t="s">
        <v>140</v>
      </c>
      <c r="L931" s="282" t="s">
        <v>1408</v>
      </c>
      <c r="M931" s="34"/>
      <c r="N931" s="146" t="s">
        <v>3</v>
      </c>
      <c r="O931" s="147" t="s">
        <v>43</v>
      </c>
      <c r="P931" s="54"/>
      <c r="Q931" s="148">
        <f>P931*H931</f>
        <v>0</v>
      </c>
      <c r="R931" s="148">
        <v>0</v>
      </c>
      <c r="S931" s="148">
        <f>R931*H931</f>
        <v>0</v>
      </c>
      <c r="T931" s="148">
        <v>0</v>
      </c>
      <c r="U931" s="149">
        <f>T931*H931</f>
        <v>0</v>
      </c>
      <c r="V931" s="33"/>
      <c r="W931" s="33"/>
      <c r="X931" s="33"/>
      <c r="Y931" s="33"/>
      <c r="Z931" s="33"/>
      <c r="AA931" s="33"/>
      <c r="AB931" s="33"/>
      <c r="AC931" s="33"/>
      <c r="AD931" s="33"/>
      <c r="AE931" s="33"/>
      <c r="AF931" s="33"/>
      <c r="AS931" s="150" t="s">
        <v>141</v>
      </c>
      <c r="AU931" s="150" t="s">
        <v>136</v>
      </c>
      <c r="AV931" s="150" t="s">
        <v>82</v>
      </c>
      <c r="AZ931" s="18" t="s">
        <v>134</v>
      </c>
      <c r="BF931" s="151">
        <f>IF(O931="základní",J931,0)</f>
        <v>0</v>
      </c>
      <c r="BG931" s="151">
        <f>IF(O931="snížená",J931,0)</f>
        <v>0</v>
      </c>
      <c r="BH931" s="151">
        <f>IF(O931="zákl. přenesená",J931,0)</f>
        <v>0</v>
      </c>
      <c r="BI931" s="151">
        <f>IF(O931="sníž. přenesená",J931,0)</f>
        <v>0</v>
      </c>
      <c r="BJ931" s="151">
        <f>IF(O931="nulová",J931,0)</f>
        <v>0</v>
      </c>
      <c r="BK931" s="18" t="s">
        <v>80</v>
      </c>
      <c r="BL931" s="151">
        <f>ROUND(I931*H931,2)</f>
        <v>0</v>
      </c>
      <c r="BM931" s="18" t="s">
        <v>141</v>
      </c>
      <c r="BN931" s="150" t="s">
        <v>913</v>
      </c>
    </row>
    <row r="932" spans="1:66" s="2" customFormat="1">
      <c r="A932" s="33"/>
      <c r="B932" s="34"/>
      <c r="C932" s="33"/>
      <c r="D932" s="152" t="s">
        <v>143</v>
      </c>
      <c r="E932" s="33"/>
      <c r="F932" s="153" t="s">
        <v>914</v>
      </c>
      <c r="G932" s="33"/>
      <c r="H932" s="33"/>
      <c r="I932" s="154"/>
      <c r="J932" s="33"/>
      <c r="K932" s="33"/>
      <c r="M932" s="34"/>
      <c r="N932" s="155"/>
      <c r="O932" s="156"/>
      <c r="P932" s="54"/>
      <c r="Q932" s="54"/>
      <c r="R932" s="54"/>
      <c r="S932" s="54"/>
      <c r="T932" s="54"/>
      <c r="U932" s="55"/>
      <c r="V932" s="33"/>
      <c r="W932" s="33"/>
      <c r="X932" s="33"/>
      <c r="Y932" s="33"/>
      <c r="Z932" s="33"/>
      <c r="AA932" s="33"/>
      <c r="AB932" s="33"/>
      <c r="AC932" s="33"/>
      <c r="AD932" s="33"/>
      <c r="AE932" s="33"/>
      <c r="AF932" s="33"/>
      <c r="AU932" s="18" t="s">
        <v>143</v>
      </c>
      <c r="AV932" s="18" t="s">
        <v>82</v>
      </c>
    </row>
    <row r="933" spans="1:66" s="13" customFormat="1">
      <c r="B933" s="157"/>
      <c r="D933" s="152" t="s">
        <v>145</v>
      </c>
      <c r="E933" s="158" t="s">
        <v>3</v>
      </c>
      <c r="F933" s="159" t="s">
        <v>146</v>
      </c>
      <c r="H933" s="158" t="s">
        <v>3</v>
      </c>
      <c r="I933" s="160"/>
      <c r="M933" s="157"/>
      <c r="N933" s="161"/>
      <c r="O933" s="162"/>
      <c r="P933" s="162"/>
      <c r="Q933" s="162"/>
      <c r="R933" s="162"/>
      <c r="S933" s="162"/>
      <c r="T933" s="162"/>
      <c r="U933" s="163"/>
      <c r="AU933" s="158" t="s">
        <v>145</v>
      </c>
      <c r="AV933" s="158" t="s">
        <v>82</v>
      </c>
      <c r="AW933" s="13" t="s">
        <v>80</v>
      </c>
      <c r="AX933" s="13" t="s">
        <v>34</v>
      </c>
      <c r="AY933" s="13" t="s">
        <v>72</v>
      </c>
      <c r="AZ933" s="158" t="s">
        <v>134</v>
      </c>
    </row>
    <row r="934" spans="1:66" s="13" customFormat="1">
      <c r="B934" s="157"/>
      <c r="D934" s="152" t="s">
        <v>145</v>
      </c>
      <c r="E934" s="158" t="s">
        <v>3</v>
      </c>
      <c r="F934" s="159" t="s">
        <v>915</v>
      </c>
      <c r="H934" s="158" t="s">
        <v>3</v>
      </c>
      <c r="I934" s="160"/>
      <c r="M934" s="157"/>
      <c r="N934" s="161"/>
      <c r="O934" s="162"/>
      <c r="P934" s="162"/>
      <c r="Q934" s="162"/>
      <c r="R934" s="162"/>
      <c r="S934" s="162"/>
      <c r="T934" s="162"/>
      <c r="U934" s="163"/>
      <c r="AU934" s="158" t="s">
        <v>145</v>
      </c>
      <c r="AV934" s="158" t="s">
        <v>82</v>
      </c>
      <c r="AW934" s="13" t="s">
        <v>80</v>
      </c>
      <c r="AX934" s="13" t="s">
        <v>34</v>
      </c>
      <c r="AY934" s="13" t="s">
        <v>72</v>
      </c>
      <c r="AZ934" s="158" t="s">
        <v>134</v>
      </c>
    </row>
    <row r="935" spans="1:66" s="13" customFormat="1">
      <c r="B935" s="157"/>
      <c r="D935" s="152" t="s">
        <v>145</v>
      </c>
      <c r="E935" s="158" t="s">
        <v>3</v>
      </c>
      <c r="F935" s="159" t="s">
        <v>898</v>
      </c>
      <c r="H935" s="158" t="s">
        <v>3</v>
      </c>
      <c r="I935" s="160"/>
      <c r="M935" s="157"/>
      <c r="N935" s="161"/>
      <c r="O935" s="162"/>
      <c r="P935" s="162"/>
      <c r="Q935" s="162"/>
      <c r="R935" s="162"/>
      <c r="S935" s="162"/>
      <c r="T935" s="162"/>
      <c r="U935" s="163"/>
      <c r="AU935" s="158" t="s">
        <v>145</v>
      </c>
      <c r="AV935" s="158" t="s">
        <v>82</v>
      </c>
      <c r="AW935" s="13" t="s">
        <v>80</v>
      </c>
      <c r="AX935" s="13" t="s">
        <v>34</v>
      </c>
      <c r="AY935" s="13" t="s">
        <v>72</v>
      </c>
      <c r="AZ935" s="158" t="s">
        <v>134</v>
      </c>
    </row>
    <row r="936" spans="1:66" s="14" customFormat="1">
      <c r="B936" s="164"/>
      <c r="D936" s="152" t="s">
        <v>145</v>
      </c>
      <c r="E936" s="165" t="s">
        <v>3</v>
      </c>
      <c r="F936" s="166" t="s">
        <v>916</v>
      </c>
      <c r="H936" s="167">
        <v>9.1110000000000007</v>
      </c>
      <c r="I936" s="168"/>
      <c r="M936" s="164"/>
      <c r="N936" s="169"/>
      <c r="O936" s="170"/>
      <c r="P936" s="170"/>
      <c r="Q936" s="170"/>
      <c r="R936" s="170"/>
      <c r="S936" s="170"/>
      <c r="T936" s="170"/>
      <c r="U936" s="171"/>
      <c r="AU936" s="165" t="s">
        <v>145</v>
      </c>
      <c r="AV936" s="165" t="s">
        <v>82</v>
      </c>
      <c r="AW936" s="14" t="s">
        <v>82</v>
      </c>
      <c r="AX936" s="14" t="s">
        <v>34</v>
      </c>
      <c r="AY936" s="14" t="s">
        <v>72</v>
      </c>
      <c r="AZ936" s="165" t="s">
        <v>134</v>
      </c>
    </row>
    <row r="937" spans="1:66" s="13" customFormat="1">
      <c r="B937" s="157"/>
      <c r="D937" s="152" t="s">
        <v>145</v>
      </c>
      <c r="E937" s="158" t="s">
        <v>3</v>
      </c>
      <c r="F937" s="159" t="s">
        <v>900</v>
      </c>
      <c r="H937" s="158" t="s">
        <v>3</v>
      </c>
      <c r="I937" s="160"/>
      <c r="M937" s="157"/>
      <c r="N937" s="161"/>
      <c r="O937" s="162"/>
      <c r="P937" s="162"/>
      <c r="Q937" s="162"/>
      <c r="R937" s="162"/>
      <c r="S937" s="162"/>
      <c r="T937" s="162"/>
      <c r="U937" s="163"/>
      <c r="AU937" s="158" t="s">
        <v>145</v>
      </c>
      <c r="AV937" s="158" t="s">
        <v>82</v>
      </c>
      <c r="AW937" s="13" t="s">
        <v>80</v>
      </c>
      <c r="AX937" s="13" t="s">
        <v>34</v>
      </c>
      <c r="AY937" s="13" t="s">
        <v>72</v>
      </c>
      <c r="AZ937" s="158" t="s">
        <v>134</v>
      </c>
    </row>
    <row r="938" spans="1:66" s="14" customFormat="1">
      <c r="B938" s="164"/>
      <c r="D938" s="152" t="s">
        <v>145</v>
      </c>
      <c r="E938" s="165" t="s">
        <v>3</v>
      </c>
      <c r="F938" s="166" t="s">
        <v>917</v>
      </c>
      <c r="H938" s="167">
        <v>35.868000000000002</v>
      </c>
      <c r="I938" s="168"/>
      <c r="M938" s="164"/>
      <c r="N938" s="169"/>
      <c r="O938" s="170"/>
      <c r="P938" s="170"/>
      <c r="Q938" s="170"/>
      <c r="R938" s="170"/>
      <c r="S938" s="170"/>
      <c r="T938" s="170"/>
      <c r="U938" s="171"/>
      <c r="AU938" s="165" t="s">
        <v>145</v>
      </c>
      <c r="AV938" s="165" t="s">
        <v>82</v>
      </c>
      <c r="AW938" s="14" t="s">
        <v>82</v>
      </c>
      <c r="AX938" s="14" t="s">
        <v>34</v>
      </c>
      <c r="AY938" s="14" t="s">
        <v>72</v>
      </c>
      <c r="AZ938" s="165" t="s">
        <v>134</v>
      </c>
    </row>
    <row r="939" spans="1:66" s="13" customFormat="1">
      <c r="B939" s="157"/>
      <c r="D939" s="152" t="s">
        <v>145</v>
      </c>
      <c r="E939" s="158" t="s">
        <v>3</v>
      </c>
      <c r="F939" s="159" t="s">
        <v>902</v>
      </c>
      <c r="H939" s="158" t="s">
        <v>3</v>
      </c>
      <c r="I939" s="160"/>
      <c r="M939" s="157"/>
      <c r="N939" s="161"/>
      <c r="O939" s="162"/>
      <c r="P939" s="162"/>
      <c r="Q939" s="162"/>
      <c r="R939" s="162"/>
      <c r="S939" s="162"/>
      <c r="T939" s="162"/>
      <c r="U939" s="163"/>
      <c r="AU939" s="158" t="s">
        <v>145</v>
      </c>
      <c r="AV939" s="158" t="s">
        <v>82</v>
      </c>
      <c r="AW939" s="13" t="s">
        <v>80</v>
      </c>
      <c r="AX939" s="13" t="s">
        <v>34</v>
      </c>
      <c r="AY939" s="13" t="s">
        <v>72</v>
      </c>
      <c r="AZ939" s="158" t="s">
        <v>134</v>
      </c>
    </row>
    <row r="940" spans="1:66" s="14" customFormat="1">
      <c r="B940" s="164"/>
      <c r="D940" s="152" t="s">
        <v>145</v>
      </c>
      <c r="E940" s="165" t="s">
        <v>3</v>
      </c>
      <c r="F940" s="166" t="s">
        <v>918</v>
      </c>
      <c r="H940" s="167">
        <v>9.6760000000000002</v>
      </c>
      <c r="I940" s="168"/>
      <c r="M940" s="164"/>
      <c r="N940" s="169"/>
      <c r="O940" s="170"/>
      <c r="P940" s="170"/>
      <c r="Q940" s="170"/>
      <c r="R940" s="170"/>
      <c r="S940" s="170"/>
      <c r="T940" s="170"/>
      <c r="U940" s="171"/>
      <c r="AU940" s="165" t="s">
        <v>145</v>
      </c>
      <c r="AV940" s="165" t="s">
        <v>82</v>
      </c>
      <c r="AW940" s="14" t="s">
        <v>82</v>
      </c>
      <c r="AX940" s="14" t="s">
        <v>34</v>
      </c>
      <c r="AY940" s="14" t="s">
        <v>72</v>
      </c>
      <c r="AZ940" s="165" t="s">
        <v>134</v>
      </c>
    </row>
    <row r="941" spans="1:66" s="15" customFormat="1">
      <c r="B941" s="172"/>
      <c r="D941" s="152" t="s">
        <v>145</v>
      </c>
      <c r="E941" s="173" t="s">
        <v>3</v>
      </c>
      <c r="F941" s="174" t="s">
        <v>155</v>
      </c>
      <c r="H941" s="175">
        <v>54.655000000000001</v>
      </c>
      <c r="I941" s="176"/>
      <c r="M941" s="172"/>
      <c r="N941" s="177"/>
      <c r="O941" s="178"/>
      <c r="P941" s="178"/>
      <c r="Q941" s="178"/>
      <c r="R941" s="178"/>
      <c r="S941" s="178"/>
      <c r="T941" s="178"/>
      <c r="U941" s="179"/>
      <c r="AU941" s="173" t="s">
        <v>145</v>
      </c>
      <c r="AV941" s="173" t="s">
        <v>82</v>
      </c>
      <c r="AW941" s="15" t="s">
        <v>141</v>
      </c>
      <c r="AX941" s="15" t="s">
        <v>34</v>
      </c>
      <c r="AY941" s="15" t="s">
        <v>80</v>
      </c>
      <c r="AZ941" s="173" t="s">
        <v>134</v>
      </c>
    </row>
    <row r="942" spans="1:66" s="12" customFormat="1" ht="22.9" customHeight="1">
      <c r="B942" s="125"/>
      <c r="D942" s="126" t="s">
        <v>71</v>
      </c>
      <c r="E942" s="136" t="s">
        <v>919</v>
      </c>
      <c r="F942" s="136" t="s">
        <v>920</v>
      </c>
      <c r="I942" s="128"/>
      <c r="J942" s="137">
        <f>BL942</f>
        <v>0</v>
      </c>
      <c r="L942" s="281"/>
      <c r="M942" s="125"/>
      <c r="N942" s="130"/>
      <c r="O942" s="131"/>
      <c r="P942" s="131"/>
      <c r="Q942" s="132">
        <f>SUM(Q943:Q946)</f>
        <v>0</v>
      </c>
      <c r="R942" s="131"/>
      <c r="S942" s="132">
        <f>SUM(S943:S946)</f>
        <v>0</v>
      </c>
      <c r="T942" s="131"/>
      <c r="U942" s="133">
        <f>SUM(U943:U946)</f>
        <v>0</v>
      </c>
      <c r="AS942" s="126" t="s">
        <v>80</v>
      </c>
      <c r="AU942" s="134" t="s">
        <v>71</v>
      </c>
      <c r="AV942" s="134" t="s">
        <v>80</v>
      </c>
      <c r="AZ942" s="126" t="s">
        <v>134</v>
      </c>
      <c r="BL942" s="135">
        <f>SUM(BL943:BL946)</f>
        <v>0</v>
      </c>
    </row>
    <row r="943" spans="1:66" s="2" customFormat="1" ht="14.45" customHeight="1">
      <c r="A943" s="33"/>
      <c r="B943" s="138"/>
      <c r="C943" s="139" t="s">
        <v>921</v>
      </c>
      <c r="D943" s="139" t="s">
        <v>136</v>
      </c>
      <c r="E943" s="140" t="s">
        <v>922</v>
      </c>
      <c r="F943" s="141" t="s">
        <v>923</v>
      </c>
      <c r="G943" s="142" t="s">
        <v>469</v>
      </c>
      <c r="H943" s="143">
        <v>11389.344999999999</v>
      </c>
      <c r="I943" s="144"/>
      <c r="J943" s="145">
        <f>ROUND(I943*H943,2)</f>
        <v>0</v>
      </c>
      <c r="K943" s="141" t="s">
        <v>140</v>
      </c>
      <c r="L943" s="282" t="s">
        <v>1408</v>
      </c>
      <c r="M943" s="34"/>
      <c r="N943" s="146" t="s">
        <v>3</v>
      </c>
      <c r="O943" s="147" t="s">
        <v>43</v>
      </c>
      <c r="P943" s="54"/>
      <c r="Q943" s="148">
        <f>P943*H943</f>
        <v>0</v>
      </c>
      <c r="R943" s="148">
        <v>0</v>
      </c>
      <c r="S943" s="148">
        <f>R943*H943</f>
        <v>0</v>
      </c>
      <c r="T943" s="148">
        <v>0</v>
      </c>
      <c r="U943" s="149">
        <f>T943*H943</f>
        <v>0</v>
      </c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F943" s="33"/>
      <c r="AS943" s="150" t="s">
        <v>141</v>
      </c>
      <c r="AU943" s="150" t="s">
        <v>136</v>
      </c>
      <c r="AV943" s="150" t="s">
        <v>82</v>
      </c>
      <c r="AZ943" s="18" t="s">
        <v>134</v>
      </c>
      <c r="BF943" s="151">
        <f>IF(O943="základní",J943,0)</f>
        <v>0</v>
      </c>
      <c r="BG943" s="151">
        <f>IF(O943="snížená",J943,0)</f>
        <v>0</v>
      </c>
      <c r="BH943" s="151">
        <f>IF(O943="zákl. přenesená",J943,0)</f>
        <v>0</v>
      </c>
      <c r="BI943" s="151">
        <f>IF(O943="sníž. přenesená",J943,0)</f>
        <v>0</v>
      </c>
      <c r="BJ943" s="151">
        <f>IF(O943="nulová",J943,0)</f>
        <v>0</v>
      </c>
      <c r="BK943" s="18" t="s">
        <v>80</v>
      </c>
      <c r="BL943" s="151">
        <f>ROUND(I943*H943,2)</f>
        <v>0</v>
      </c>
      <c r="BM943" s="18" t="s">
        <v>141</v>
      </c>
      <c r="BN943" s="150" t="s">
        <v>924</v>
      </c>
    </row>
    <row r="944" spans="1:66" s="2" customFormat="1" ht="19.5">
      <c r="A944" s="33"/>
      <c r="B944" s="34"/>
      <c r="C944" s="33"/>
      <c r="D944" s="152" t="s">
        <v>143</v>
      </c>
      <c r="E944" s="33"/>
      <c r="F944" s="153" t="s">
        <v>925</v>
      </c>
      <c r="G944" s="33"/>
      <c r="H944" s="33"/>
      <c r="I944" s="154"/>
      <c r="J944" s="33"/>
      <c r="K944" s="33"/>
      <c r="M944" s="34"/>
      <c r="N944" s="155"/>
      <c r="O944" s="156"/>
      <c r="P944" s="54"/>
      <c r="Q944" s="54"/>
      <c r="R944" s="54"/>
      <c r="S944" s="54"/>
      <c r="T944" s="54"/>
      <c r="U944" s="55"/>
      <c r="V944" s="33"/>
      <c r="W944" s="33"/>
      <c r="X944" s="33"/>
      <c r="Y944" s="33"/>
      <c r="Z944" s="33"/>
      <c r="AA944" s="33"/>
      <c r="AB944" s="33"/>
      <c r="AC944" s="33"/>
      <c r="AD944" s="33"/>
      <c r="AE944" s="33"/>
      <c r="AF944" s="33"/>
      <c r="AU944" s="18" t="s">
        <v>143</v>
      </c>
      <c r="AV944" s="18" t="s">
        <v>82</v>
      </c>
    </row>
    <row r="945" spans="1:66" s="2" customFormat="1" ht="14.45" customHeight="1">
      <c r="A945" s="33"/>
      <c r="B945" s="138"/>
      <c r="C945" s="139" t="s">
        <v>926</v>
      </c>
      <c r="D945" s="139" t="s">
        <v>136</v>
      </c>
      <c r="E945" s="140" t="s">
        <v>927</v>
      </c>
      <c r="F945" s="141" t="s">
        <v>928</v>
      </c>
      <c r="G945" s="142" t="s">
        <v>469</v>
      </c>
      <c r="H945" s="143">
        <v>11389.344999999999</v>
      </c>
      <c r="I945" s="144"/>
      <c r="J945" s="145">
        <f>ROUND(I945*H945,2)</f>
        <v>0</v>
      </c>
      <c r="K945" s="141" t="s">
        <v>140</v>
      </c>
      <c r="L945" s="282" t="s">
        <v>1408</v>
      </c>
      <c r="M945" s="34"/>
      <c r="N945" s="146" t="s">
        <v>3</v>
      </c>
      <c r="O945" s="147" t="s">
        <v>43</v>
      </c>
      <c r="P945" s="54"/>
      <c r="Q945" s="148">
        <f>P945*H945</f>
        <v>0</v>
      </c>
      <c r="R945" s="148">
        <v>0</v>
      </c>
      <c r="S945" s="148">
        <f>R945*H945</f>
        <v>0</v>
      </c>
      <c r="T945" s="148">
        <v>0</v>
      </c>
      <c r="U945" s="149">
        <f>T945*H945</f>
        <v>0</v>
      </c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F945" s="33"/>
      <c r="AS945" s="150" t="s">
        <v>141</v>
      </c>
      <c r="AU945" s="150" t="s">
        <v>136</v>
      </c>
      <c r="AV945" s="150" t="s">
        <v>82</v>
      </c>
      <c r="AZ945" s="18" t="s">
        <v>134</v>
      </c>
      <c r="BF945" s="151">
        <f>IF(O945="základní",J945,0)</f>
        <v>0</v>
      </c>
      <c r="BG945" s="151">
        <f>IF(O945="snížená",J945,0)</f>
        <v>0</v>
      </c>
      <c r="BH945" s="151">
        <f>IF(O945="zákl. přenesená",J945,0)</f>
        <v>0</v>
      </c>
      <c r="BI945" s="151">
        <f>IF(O945="sníž. přenesená",J945,0)</f>
        <v>0</v>
      </c>
      <c r="BJ945" s="151">
        <f>IF(O945="nulová",J945,0)</f>
        <v>0</v>
      </c>
      <c r="BK945" s="18" t="s">
        <v>80</v>
      </c>
      <c r="BL945" s="151">
        <f>ROUND(I945*H945,2)</f>
        <v>0</v>
      </c>
      <c r="BM945" s="18" t="s">
        <v>141</v>
      </c>
      <c r="BN945" s="150" t="s">
        <v>929</v>
      </c>
    </row>
    <row r="946" spans="1:66" s="2" customFormat="1" ht="19.5">
      <c r="A946" s="33"/>
      <c r="B946" s="34"/>
      <c r="C946" s="33"/>
      <c r="D946" s="152" t="s">
        <v>143</v>
      </c>
      <c r="E946" s="33"/>
      <c r="F946" s="153" t="s">
        <v>930</v>
      </c>
      <c r="G946" s="33"/>
      <c r="H946" s="33"/>
      <c r="I946" s="154"/>
      <c r="J946" s="33"/>
      <c r="K946" s="33"/>
      <c r="M946" s="34"/>
      <c r="N946" s="155"/>
      <c r="O946" s="156"/>
      <c r="P946" s="54"/>
      <c r="Q946" s="54"/>
      <c r="R946" s="54"/>
      <c r="S946" s="54"/>
      <c r="T946" s="54"/>
      <c r="U946" s="55"/>
      <c r="V946" s="33"/>
      <c r="W946" s="33"/>
      <c r="X946" s="33"/>
      <c r="Y946" s="33"/>
      <c r="Z946" s="33"/>
      <c r="AA946" s="33"/>
      <c r="AB946" s="33"/>
      <c r="AC946" s="33"/>
      <c r="AD946" s="33"/>
      <c r="AE946" s="33"/>
      <c r="AF946" s="33"/>
      <c r="AU946" s="18" t="s">
        <v>143</v>
      </c>
      <c r="AV946" s="18" t="s">
        <v>82</v>
      </c>
    </row>
    <row r="947" spans="1:66" s="12" customFormat="1" ht="25.9" customHeight="1">
      <c r="B947" s="125"/>
      <c r="D947" s="126" t="s">
        <v>71</v>
      </c>
      <c r="E947" s="127" t="s">
        <v>931</v>
      </c>
      <c r="F947" s="127" t="s">
        <v>932</v>
      </c>
      <c r="I947" s="128"/>
      <c r="J947" s="129">
        <f>BL947</f>
        <v>0</v>
      </c>
      <c r="L947" s="281"/>
      <c r="M947" s="125"/>
      <c r="N947" s="130"/>
      <c r="O947" s="131"/>
      <c r="P947" s="131"/>
      <c r="Q947" s="132">
        <f>Q948+Q974+Q984+Q1010+Q1018</f>
        <v>0</v>
      </c>
      <c r="R947" s="131"/>
      <c r="S947" s="132">
        <f>S948+S974+S984+S1010+S1018</f>
        <v>0</v>
      </c>
      <c r="T947" s="131"/>
      <c r="U947" s="133">
        <f>U948+U974+U984+U1010+U1018</f>
        <v>0</v>
      </c>
      <c r="AS947" s="126" t="s">
        <v>177</v>
      </c>
      <c r="AU947" s="134" t="s">
        <v>71</v>
      </c>
      <c r="AV947" s="134" t="s">
        <v>72</v>
      </c>
      <c r="AZ947" s="126" t="s">
        <v>134</v>
      </c>
      <c r="BL947" s="135">
        <f>BL948+BL974+BL984+BL1010+BL1018</f>
        <v>0</v>
      </c>
    </row>
    <row r="948" spans="1:66" s="12" customFormat="1" ht="22.9" customHeight="1">
      <c r="B948" s="125"/>
      <c r="D948" s="126" t="s">
        <v>71</v>
      </c>
      <c r="E948" s="136" t="s">
        <v>933</v>
      </c>
      <c r="F948" s="136" t="s">
        <v>934</v>
      </c>
      <c r="I948" s="128"/>
      <c r="J948" s="137">
        <f>BL948</f>
        <v>0</v>
      </c>
      <c r="L948" s="281"/>
      <c r="M948" s="125"/>
      <c r="N948" s="130"/>
      <c r="O948" s="131"/>
      <c r="P948" s="131"/>
      <c r="Q948" s="132">
        <f>SUM(Q949:Q973)</f>
        <v>0</v>
      </c>
      <c r="R948" s="131"/>
      <c r="S948" s="132">
        <f>SUM(S949:S973)</f>
        <v>0</v>
      </c>
      <c r="T948" s="131"/>
      <c r="U948" s="133">
        <f>SUM(U949:U973)</f>
        <v>0</v>
      </c>
      <c r="AS948" s="126" t="s">
        <v>177</v>
      </c>
      <c r="AU948" s="134" t="s">
        <v>71</v>
      </c>
      <c r="AV948" s="134" t="s">
        <v>80</v>
      </c>
      <c r="AZ948" s="126" t="s">
        <v>134</v>
      </c>
      <c r="BL948" s="135">
        <f>SUM(BL949:BL973)</f>
        <v>0</v>
      </c>
    </row>
    <row r="949" spans="1:66" s="2" customFormat="1" ht="14.45" customHeight="1">
      <c r="A949" s="33"/>
      <c r="B949" s="138"/>
      <c r="C949" s="139" t="s">
        <v>935</v>
      </c>
      <c r="D949" s="139" t="s">
        <v>136</v>
      </c>
      <c r="E949" s="140" t="s">
        <v>936</v>
      </c>
      <c r="F949" s="141" t="s">
        <v>937</v>
      </c>
      <c r="G949" s="142" t="s">
        <v>938</v>
      </c>
      <c r="H949" s="143">
        <v>5</v>
      </c>
      <c r="I949" s="144"/>
      <c r="J949" s="145">
        <f>ROUND(I949*H949,2)</f>
        <v>0</v>
      </c>
      <c r="K949" s="141" t="s">
        <v>140</v>
      </c>
      <c r="L949" s="282" t="s">
        <v>1409</v>
      </c>
      <c r="M949" s="34"/>
      <c r="N949" s="146" t="s">
        <v>3</v>
      </c>
      <c r="O949" s="147" t="s">
        <v>43</v>
      </c>
      <c r="P949" s="54"/>
      <c r="Q949" s="148">
        <f>P949*H949</f>
        <v>0</v>
      </c>
      <c r="R949" s="148">
        <v>0</v>
      </c>
      <c r="S949" s="148">
        <f>R949*H949</f>
        <v>0</v>
      </c>
      <c r="T949" s="148">
        <v>0</v>
      </c>
      <c r="U949" s="149">
        <f>T949*H949</f>
        <v>0</v>
      </c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F949" s="33"/>
      <c r="AS949" s="150" t="s">
        <v>939</v>
      </c>
      <c r="AU949" s="150" t="s">
        <v>136</v>
      </c>
      <c r="AV949" s="150" t="s">
        <v>82</v>
      </c>
      <c r="AZ949" s="18" t="s">
        <v>134</v>
      </c>
      <c r="BF949" s="151">
        <f>IF(O949="základní",J949,0)</f>
        <v>0</v>
      </c>
      <c r="BG949" s="151">
        <f>IF(O949="snížená",J949,0)</f>
        <v>0</v>
      </c>
      <c r="BH949" s="151">
        <f>IF(O949="zákl. přenesená",J949,0)</f>
        <v>0</v>
      </c>
      <c r="BI949" s="151">
        <f>IF(O949="sníž. přenesená",J949,0)</f>
        <v>0</v>
      </c>
      <c r="BJ949" s="151">
        <f>IF(O949="nulová",J949,0)</f>
        <v>0</v>
      </c>
      <c r="BK949" s="18" t="s">
        <v>80</v>
      </c>
      <c r="BL949" s="151">
        <f>ROUND(I949*H949,2)</f>
        <v>0</v>
      </c>
      <c r="BM949" s="18" t="s">
        <v>939</v>
      </c>
      <c r="BN949" s="150" t="s">
        <v>940</v>
      </c>
    </row>
    <row r="950" spans="1:66" s="2" customFormat="1">
      <c r="A950" s="33"/>
      <c r="B950" s="34"/>
      <c r="C950" s="33"/>
      <c r="D950" s="152" t="s">
        <v>143</v>
      </c>
      <c r="E950" s="33"/>
      <c r="F950" s="153" t="s">
        <v>937</v>
      </c>
      <c r="G950" s="33"/>
      <c r="H950" s="33"/>
      <c r="I950" s="154"/>
      <c r="J950" s="33"/>
      <c r="K950" s="33"/>
      <c r="M950" s="34"/>
      <c r="N950" s="155"/>
      <c r="O950" s="156"/>
      <c r="P950" s="54"/>
      <c r="Q950" s="54"/>
      <c r="R950" s="54"/>
      <c r="S950" s="54"/>
      <c r="T950" s="54"/>
      <c r="U950" s="55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F950" s="33"/>
      <c r="AU950" s="18" t="s">
        <v>143</v>
      </c>
      <c r="AV950" s="18" t="s">
        <v>82</v>
      </c>
    </row>
    <row r="951" spans="1:66" s="13" customFormat="1">
      <c r="B951" s="157"/>
      <c r="D951" s="152" t="s">
        <v>145</v>
      </c>
      <c r="E951" s="158" t="s">
        <v>3</v>
      </c>
      <c r="F951" s="159" t="s">
        <v>941</v>
      </c>
      <c r="H951" s="158" t="s">
        <v>3</v>
      </c>
      <c r="I951" s="160"/>
      <c r="M951" s="157"/>
      <c r="N951" s="161"/>
      <c r="O951" s="162"/>
      <c r="P951" s="162"/>
      <c r="Q951" s="162"/>
      <c r="R951" s="162"/>
      <c r="S951" s="162"/>
      <c r="T951" s="162"/>
      <c r="U951" s="163"/>
      <c r="AU951" s="158" t="s">
        <v>145</v>
      </c>
      <c r="AV951" s="158" t="s">
        <v>82</v>
      </c>
      <c r="AW951" s="13" t="s">
        <v>80</v>
      </c>
      <c r="AX951" s="13" t="s">
        <v>34</v>
      </c>
      <c r="AY951" s="13" t="s">
        <v>72</v>
      </c>
      <c r="AZ951" s="158" t="s">
        <v>134</v>
      </c>
    </row>
    <row r="952" spans="1:66" s="14" customFormat="1">
      <c r="B952" s="164"/>
      <c r="D952" s="152" t="s">
        <v>145</v>
      </c>
      <c r="E952" s="165" t="s">
        <v>3</v>
      </c>
      <c r="F952" s="166" t="s">
        <v>177</v>
      </c>
      <c r="H952" s="167">
        <v>5</v>
      </c>
      <c r="I952" s="168"/>
      <c r="M952" s="164"/>
      <c r="N952" s="169"/>
      <c r="O952" s="170"/>
      <c r="P952" s="170"/>
      <c r="Q952" s="170"/>
      <c r="R952" s="170"/>
      <c r="S952" s="170"/>
      <c r="T952" s="170"/>
      <c r="U952" s="171"/>
      <c r="AU952" s="165" t="s">
        <v>145</v>
      </c>
      <c r="AV952" s="165" t="s">
        <v>82</v>
      </c>
      <c r="AW952" s="14" t="s">
        <v>82</v>
      </c>
      <c r="AX952" s="14" t="s">
        <v>34</v>
      </c>
      <c r="AY952" s="14" t="s">
        <v>80</v>
      </c>
      <c r="AZ952" s="165" t="s">
        <v>134</v>
      </c>
    </row>
    <row r="953" spans="1:66" s="2" customFormat="1" ht="14.45" customHeight="1">
      <c r="A953" s="33"/>
      <c r="B953" s="138"/>
      <c r="C953" s="139" t="s">
        <v>942</v>
      </c>
      <c r="D953" s="139" t="s">
        <v>136</v>
      </c>
      <c r="E953" s="140" t="s">
        <v>943</v>
      </c>
      <c r="F953" s="141" t="s">
        <v>944</v>
      </c>
      <c r="G953" s="142" t="s">
        <v>945</v>
      </c>
      <c r="H953" s="143">
        <v>1</v>
      </c>
      <c r="I953" s="144"/>
      <c r="J953" s="145">
        <f>ROUND(I953*H953,2)</f>
        <v>0</v>
      </c>
      <c r="K953" s="141" t="s">
        <v>140</v>
      </c>
      <c r="L953" s="282" t="s">
        <v>1409</v>
      </c>
      <c r="M953" s="34"/>
      <c r="N953" s="146" t="s">
        <v>3</v>
      </c>
      <c r="O953" s="147" t="s">
        <v>43</v>
      </c>
      <c r="P953" s="54"/>
      <c r="Q953" s="148">
        <f>P953*H953</f>
        <v>0</v>
      </c>
      <c r="R953" s="148">
        <v>0</v>
      </c>
      <c r="S953" s="148">
        <f>R953*H953</f>
        <v>0</v>
      </c>
      <c r="T953" s="148">
        <v>0</v>
      </c>
      <c r="U953" s="149">
        <f>T953*H953</f>
        <v>0</v>
      </c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F953" s="33"/>
      <c r="AS953" s="150" t="s">
        <v>939</v>
      </c>
      <c r="AU953" s="150" t="s">
        <v>136</v>
      </c>
      <c r="AV953" s="150" t="s">
        <v>82</v>
      </c>
      <c r="AZ953" s="18" t="s">
        <v>134</v>
      </c>
      <c r="BF953" s="151">
        <f>IF(O953="základní",J953,0)</f>
        <v>0</v>
      </c>
      <c r="BG953" s="151">
        <f>IF(O953="snížená",J953,0)</f>
        <v>0</v>
      </c>
      <c r="BH953" s="151">
        <f>IF(O953="zákl. přenesená",J953,0)</f>
        <v>0</v>
      </c>
      <c r="BI953" s="151">
        <f>IF(O953="sníž. přenesená",J953,0)</f>
        <v>0</v>
      </c>
      <c r="BJ953" s="151">
        <f>IF(O953="nulová",J953,0)</f>
        <v>0</v>
      </c>
      <c r="BK953" s="18" t="s">
        <v>80</v>
      </c>
      <c r="BL953" s="151">
        <f>ROUND(I953*H953,2)</f>
        <v>0</v>
      </c>
      <c r="BM953" s="18" t="s">
        <v>939</v>
      </c>
      <c r="BN953" s="150" t="s">
        <v>946</v>
      </c>
    </row>
    <row r="954" spans="1:66" s="2" customFormat="1">
      <c r="A954" s="33"/>
      <c r="B954" s="34"/>
      <c r="C954" s="33"/>
      <c r="D954" s="152" t="s">
        <v>143</v>
      </c>
      <c r="E954" s="33"/>
      <c r="F954" s="153" t="s">
        <v>944</v>
      </c>
      <c r="G954" s="33"/>
      <c r="H954" s="33"/>
      <c r="I954" s="154"/>
      <c r="J954" s="33"/>
      <c r="K954" s="33"/>
      <c r="M954" s="34"/>
      <c r="N954" s="155"/>
      <c r="O954" s="156"/>
      <c r="P954" s="54"/>
      <c r="Q954" s="54"/>
      <c r="R954" s="54"/>
      <c r="S954" s="54"/>
      <c r="T954" s="54"/>
      <c r="U954" s="55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F954" s="33"/>
      <c r="AU954" s="18" t="s">
        <v>143</v>
      </c>
      <c r="AV954" s="18" t="s">
        <v>82</v>
      </c>
    </row>
    <row r="955" spans="1:66" s="13" customFormat="1">
      <c r="B955" s="157"/>
      <c r="D955" s="152" t="s">
        <v>145</v>
      </c>
      <c r="E955" s="158" t="s">
        <v>3</v>
      </c>
      <c r="F955" s="159" t="s">
        <v>947</v>
      </c>
      <c r="H955" s="158" t="s">
        <v>3</v>
      </c>
      <c r="I955" s="160"/>
      <c r="M955" s="157"/>
      <c r="N955" s="161"/>
      <c r="O955" s="162"/>
      <c r="P955" s="162"/>
      <c r="Q955" s="162"/>
      <c r="R955" s="162"/>
      <c r="S955" s="162"/>
      <c r="T955" s="162"/>
      <c r="U955" s="163"/>
      <c r="AU955" s="158" t="s">
        <v>145</v>
      </c>
      <c r="AV955" s="158" t="s">
        <v>82</v>
      </c>
      <c r="AW955" s="13" t="s">
        <v>80</v>
      </c>
      <c r="AX955" s="13" t="s">
        <v>34</v>
      </c>
      <c r="AY955" s="13" t="s">
        <v>72</v>
      </c>
      <c r="AZ955" s="158" t="s">
        <v>134</v>
      </c>
    </row>
    <row r="956" spans="1:66" s="14" customFormat="1">
      <c r="B956" s="164"/>
      <c r="D956" s="152" t="s">
        <v>145</v>
      </c>
      <c r="E956" s="165" t="s">
        <v>3</v>
      </c>
      <c r="F956" s="166" t="s">
        <v>80</v>
      </c>
      <c r="H956" s="167">
        <v>1</v>
      </c>
      <c r="I956" s="168"/>
      <c r="M956" s="164"/>
      <c r="N956" s="169"/>
      <c r="O956" s="170"/>
      <c r="P956" s="170"/>
      <c r="Q956" s="170"/>
      <c r="R956" s="170"/>
      <c r="S956" s="170"/>
      <c r="T956" s="170"/>
      <c r="U956" s="171"/>
      <c r="AU956" s="165" t="s">
        <v>145</v>
      </c>
      <c r="AV956" s="165" t="s">
        <v>82</v>
      </c>
      <c r="AW956" s="14" t="s">
        <v>82</v>
      </c>
      <c r="AX956" s="14" t="s">
        <v>34</v>
      </c>
      <c r="AY956" s="14" t="s">
        <v>80</v>
      </c>
      <c r="AZ956" s="165" t="s">
        <v>134</v>
      </c>
    </row>
    <row r="957" spans="1:66" s="2" customFormat="1" ht="14.45" customHeight="1">
      <c r="A957" s="33"/>
      <c r="B957" s="138"/>
      <c r="C957" s="139" t="s">
        <v>948</v>
      </c>
      <c r="D957" s="139" t="s">
        <v>136</v>
      </c>
      <c r="E957" s="140" t="s">
        <v>949</v>
      </c>
      <c r="F957" s="141" t="s">
        <v>950</v>
      </c>
      <c r="G957" s="142" t="s">
        <v>945</v>
      </c>
      <c r="H957" s="143">
        <v>1</v>
      </c>
      <c r="I957" s="144"/>
      <c r="J957" s="145">
        <f>ROUND(I957*H957,2)</f>
        <v>0</v>
      </c>
      <c r="K957" s="141" t="s">
        <v>140</v>
      </c>
      <c r="L957" s="282" t="s">
        <v>1409</v>
      </c>
      <c r="M957" s="34"/>
      <c r="N957" s="146" t="s">
        <v>3</v>
      </c>
      <c r="O957" s="147" t="s">
        <v>43</v>
      </c>
      <c r="P957" s="54"/>
      <c r="Q957" s="148">
        <f>P957*H957</f>
        <v>0</v>
      </c>
      <c r="R957" s="148">
        <v>0</v>
      </c>
      <c r="S957" s="148">
        <f>R957*H957</f>
        <v>0</v>
      </c>
      <c r="T957" s="148">
        <v>0</v>
      </c>
      <c r="U957" s="149">
        <f>T957*H957</f>
        <v>0</v>
      </c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F957" s="33"/>
      <c r="AS957" s="150" t="s">
        <v>939</v>
      </c>
      <c r="AU957" s="150" t="s">
        <v>136</v>
      </c>
      <c r="AV957" s="150" t="s">
        <v>82</v>
      </c>
      <c r="AZ957" s="18" t="s">
        <v>134</v>
      </c>
      <c r="BF957" s="151">
        <f>IF(O957="základní",J957,0)</f>
        <v>0</v>
      </c>
      <c r="BG957" s="151">
        <f>IF(O957="snížená",J957,0)</f>
        <v>0</v>
      </c>
      <c r="BH957" s="151">
        <f>IF(O957="zákl. přenesená",J957,0)</f>
        <v>0</v>
      </c>
      <c r="BI957" s="151">
        <f>IF(O957="sníž. přenesená",J957,0)</f>
        <v>0</v>
      </c>
      <c r="BJ957" s="151">
        <f>IF(O957="nulová",J957,0)</f>
        <v>0</v>
      </c>
      <c r="BK957" s="18" t="s">
        <v>80</v>
      </c>
      <c r="BL957" s="151">
        <f>ROUND(I957*H957,2)</f>
        <v>0</v>
      </c>
      <c r="BM957" s="18" t="s">
        <v>939</v>
      </c>
      <c r="BN957" s="150" t="s">
        <v>951</v>
      </c>
    </row>
    <row r="958" spans="1:66" s="2" customFormat="1">
      <c r="A958" s="33"/>
      <c r="B958" s="34"/>
      <c r="C958" s="33"/>
      <c r="D958" s="152" t="s">
        <v>143</v>
      </c>
      <c r="E958" s="33"/>
      <c r="F958" s="153" t="s">
        <v>950</v>
      </c>
      <c r="G958" s="33"/>
      <c r="H958" s="33"/>
      <c r="I958" s="154"/>
      <c r="J958" s="33"/>
      <c r="K958" s="33"/>
      <c r="M958" s="34"/>
      <c r="N958" s="155"/>
      <c r="O958" s="156"/>
      <c r="P958" s="54"/>
      <c r="Q958" s="54"/>
      <c r="R958" s="54"/>
      <c r="S958" s="54"/>
      <c r="T958" s="54"/>
      <c r="U958" s="55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F958" s="33"/>
      <c r="AU958" s="18" t="s">
        <v>143</v>
      </c>
      <c r="AV958" s="18" t="s">
        <v>82</v>
      </c>
    </row>
    <row r="959" spans="1:66" s="13" customFormat="1">
      <c r="B959" s="157"/>
      <c r="D959" s="152" t="s">
        <v>145</v>
      </c>
      <c r="E959" s="158" t="s">
        <v>3</v>
      </c>
      <c r="F959" s="159" t="s">
        <v>952</v>
      </c>
      <c r="H959" s="158" t="s">
        <v>3</v>
      </c>
      <c r="I959" s="160"/>
      <c r="M959" s="157"/>
      <c r="N959" s="161"/>
      <c r="O959" s="162"/>
      <c r="P959" s="162"/>
      <c r="Q959" s="162"/>
      <c r="R959" s="162"/>
      <c r="S959" s="162"/>
      <c r="T959" s="162"/>
      <c r="U959" s="163"/>
      <c r="AU959" s="158" t="s">
        <v>145</v>
      </c>
      <c r="AV959" s="158" t="s">
        <v>82</v>
      </c>
      <c r="AW959" s="13" t="s">
        <v>80</v>
      </c>
      <c r="AX959" s="13" t="s">
        <v>34</v>
      </c>
      <c r="AY959" s="13" t="s">
        <v>72</v>
      </c>
      <c r="AZ959" s="158" t="s">
        <v>134</v>
      </c>
    </row>
    <row r="960" spans="1:66" s="14" customFormat="1">
      <c r="B960" s="164"/>
      <c r="D960" s="152" t="s">
        <v>145</v>
      </c>
      <c r="E960" s="165" t="s">
        <v>3</v>
      </c>
      <c r="F960" s="166" t="s">
        <v>80</v>
      </c>
      <c r="H960" s="167">
        <v>1</v>
      </c>
      <c r="I960" s="168"/>
      <c r="M960" s="164"/>
      <c r="N960" s="169"/>
      <c r="O960" s="170"/>
      <c r="P960" s="170"/>
      <c r="Q960" s="170"/>
      <c r="R960" s="170"/>
      <c r="S960" s="170"/>
      <c r="T960" s="170"/>
      <c r="U960" s="171"/>
      <c r="AU960" s="165" t="s">
        <v>145</v>
      </c>
      <c r="AV960" s="165" t="s">
        <v>82</v>
      </c>
      <c r="AW960" s="14" t="s">
        <v>82</v>
      </c>
      <c r="AX960" s="14" t="s">
        <v>34</v>
      </c>
      <c r="AY960" s="14" t="s">
        <v>80</v>
      </c>
      <c r="AZ960" s="165" t="s">
        <v>134</v>
      </c>
    </row>
    <row r="961" spans="1:66" s="2" customFormat="1" ht="14.45" customHeight="1">
      <c r="A961" s="33"/>
      <c r="B961" s="138"/>
      <c r="C961" s="139" t="s">
        <v>953</v>
      </c>
      <c r="D961" s="139" t="s">
        <v>136</v>
      </c>
      <c r="E961" s="140" t="s">
        <v>954</v>
      </c>
      <c r="F961" s="141" t="s">
        <v>955</v>
      </c>
      <c r="G961" s="142" t="s">
        <v>945</v>
      </c>
      <c r="H961" s="143">
        <v>1</v>
      </c>
      <c r="I961" s="144"/>
      <c r="J961" s="145">
        <f>ROUND(I961*H961,2)</f>
        <v>0</v>
      </c>
      <c r="K961" s="141" t="s">
        <v>140</v>
      </c>
      <c r="L961" s="282" t="s">
        <v>1409</v>
      </c>
      <c r="M961" s="34"/>
      <c r="N961" s="146" t="s">
        <v>3</v>
      </c>
      <c r="O961" s="147" t="s">
        <v>43</v>
      </c>
      <c r="P961" s="54"/>
      <c r="Q961" s="148">
        <f>P961*H961</f>
        <v>0</v>
      </c>
      <c r="R961" s="148">
        <v>0</v>
      </c>
      <c r="S961" s="148">
        <f>R961*H961</f>
        <v>0</v>
      </c>
      <c r="T961" s="148">
        <v>0</v>
      </c>
      <c r="U961" s="149">
        <f>T961*H961</f>
        <v>0</v>
      </c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F961" s="33"/>
      <c r="AS961" s="150" t="s">
        <v>939</v>
      </c>
      <c r="AU961" s="150" t="s">
        <v>136</v>
      </c>
      <c r="AV961" s="150" t="s">
        <v>82</v>
      </c>
      <c r="AZ961" s="18" t="s">
        <v>134</v>
      </c>
      <c r="BF961" s="151">
        <f>IF(O961="základní",J961,0)</f>
        <v>0</v>
      </c>
      <c r="BG961" s="151">
        <f>IF(O961="snížená",J961,0)</f>
        <v>0</v>
      </c>
      <c r="BH961" s="151">
        <f>IF(O961="zákl. přenesená",J961,0)</f>
        <v>0</v>
      </c>
      <c r="BI961" s="151">
        <f>IF(O961="sníž. přenesená",J961,0)</f>
        <v>0</v>
      </c>
      <c r="BJ961" s="151">
        <f>IF(O961="nulová",J961,0)</f>
        <v>0</v>
      </c>
      <c r="BK961" s="18" t="s">
        <v>80</v>
      </c>
      <c r="BL961" s="151">
        <f>ROUND(I961*H961,2)</f>
        <v>0</v>
      </c>
      <c r="BM961" s="18" t="s">
        <v>939</v>
      </c>
      <c r="BN961" s="150" t="s">
        <v>956</v>
      </c>
    </row>
    <row r="962" spans="1:66" s="2" customFormat="1">
      <c r="A962" s="33"/>
      <c r="B962" s="34"/>
      <c r="C962" s="33"/>
      <c r="D962" s="152" t="s">
        <v>143</v>
      </c>
      <c r="E962" s="33"/>
      <c r="F962" s="153" t="s">
        <v>955</v>
      </c>
      <c r="G962" s="33"/>
      <c r="H962" s="33"/>
      <c r="I962" s="154"/>
      <c r="J962" s="33"/>
      <c r="K962" s="33"/>
      <c r="M962" s="34"/>
      <c r="N962" s="155"/>
      <c r="O962" s="156"/>
      <c r="P962" s="54"/>
      <c r="Q962" s="54"/>
      <c r="R962" s="54"/>
      <c r="S962" s="54"/>
      <c r="T962" s="54"/>
      <c r="U962" s="55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F962" s="33"/>
      <c r="AU962" s="18" t="s">
        <v>143</v>
      </c>
      <c r="AV962" s="18" t="s">
        <v>82</v>
      </c>
    </row>
    <row r="963" spans="1:66" s="13" customFormat="1">
      <c r="B963" s="157"/>
      <c r="D963" s="152" t="s">
        <v>145</v>
      </c>
      <c r="E963" s="158" t="s">
        <v>3</v>
      </c>
      <c r="F963" s="159" t="s">
        <v>957</v>
      </c>
      <c r="H963" s="158" t="s">
        <v>3</v>
      </c>
      <c r="I963" s="160"/>
      <c r="M963" s="157"/>
      <c r="N963" s="161"/>
      <c r="O963" s="162"/>
      <c r="P963" s="162"/>
      <c r="Q963" s="162"/>
      <c r="R963" s="162"/>
      <c r="S963" s="162"/>
      <c r="T963" s="162"/>
      <c r="U963" s="163"/>
      <c r="AU963" s="158" t="s">
        <v>145</v>
      </c>
      <c r="AV963" s="158" t="s">
        <v>82</v>
      </c>
      <c r="AW963" s="13" t="s">
        <v>80</v>
      </c>
      <c r="AX963" s="13" t="s">
        <v>34</v>
      </c>
      <c r="AY963" s="13" t="s">
        <v>72</v>
      </c>
      <c r="AZ963" s="158" t="s">
        <v>134</v>
      </c>
    </row>
    <row r="964" spans="1:66" s="14" customFormat="1">
      <c r="B964" s="164"/>
      <c r="D964" s="152" t="s">
        <v>145</v>
      </c>
      <c r="E964" s="165" t="s">
        <v>3</v>
      </c>
      <c r="F964" s="166" t="s">
        <v>80</v>
      </c>
      <c r="H964" s="167">
        <v>1</v>
      </c>
      <c r="I964" s="168"/>
      <c r="M964" s="164"/>
      <c r="N964" s="169"/>
      <c r="O964" s="170"/>
      <c r="P964" s="170"/>
      <c r="Q964" s="170"/>
      <c r="R964" s="170"/>
      <c r="S964" s="170"/>
      <c r="T964" s="170"/>
      <c r="U964" s="171"/>
      <c r="AU964" s="165" t="s">
        <v>145</v>
      </c>
      <c r="AV964" s="165" t="s">
        <v>82</v>
      </c>
      <c r="AW964" s="14" t="s">
        <v>82</v>
      </c>
      <c r="AX964" s="14" t="s">
        <v>34</v>
      </c>
      <c r="AY964" s="14" t="s">
        <v>80</v>
      </c>
      <c r="AZ964" s="165" t="s">
        <v>134</v>
      </c>
    </row>
    <row r="965" spans="1:66" s="2" customFormat="1" ht="14.45" customHeight="1">
      <c r="A965" s="33"/>
      <c r="B965" s="138"/>
      <c r="C965" s="139" t="s">
        <v>958</v>
      </c>
      <c r="D965" s="139" t="s">
        <v>136</v>
      </c>
      <c r="E965" s="140" t="s">
        <v>959</v>
      </c>
      <c r="F965" s="141" t="s">
        <v>960</v>
      </c>
      <c r="G965" s="142" t="s">
        <v>945</v>
      </c>
      <c r="H965" s="143">
        <v>1</v>
      </c>
      <c r="I965" s="144"/>
      <c r="J965" s="145">
        <f>ROUND(I965*H965,2)</f>
        <v>0</v>
      </c>
      <c r="K965" s="141" t="s">
        <v>140</v>
      </c>
      <c r="L965" s="282" t="s">
        <v>1409</v>
      </c>
      <c r="M965" s="34"/>
      <c r="N965" s="146" t="s">
        <v>3</v>
      </c>
      <c r="O965" s="147" t="s">
        <v>43</v>
      </c>
      <c r="P965" s="54"/>
      <c r="Q965" s="148">
        <f>P965*H965</f>
        <v>0</v>
      </c>
      <c r="R965" s="148">
        <v>0</v>
      </c>
      <c r="S965" s="148">
        <f>R965*H965</f>
        <v>0</v>
      </c>
      <c r="T965" s="148">
        <v>0</v>
      </c>
      <c r="U965" s="149">
        <f>T965*H965</f>
        <v>0</v>
      </c>
      <c r="V965" s="33"/>
      <c r="W965" s="33"/>
      <c r="X965" s="33"/>
      <c r="Y965" s="33"/>
      <c r="Z965" s="33"/>
      <c r="AA965" s="33"/>
      <c r="AB965" s="33"/>
      <c r="AC965" s="33"/>
      <c r="AD965" s="33"/>
      <c r="AE965" s="33"/>
      <c r="AF965" s="33"/>
      <c r="AS965" s="150" t="s">
        <v>939</v>
      </c>
      <c r="AU965" s="150" t="s">
        <v>136</v>
      </c>
      <c r="AV965" s="150" t="s">
        <v>82</v>
      </c>
      <c r="AZ965" s="18" t="s">
        <v>134</v>
      </c>
      <c r="BF965" s="151">
        <f>IF(O965="základní",J965,0)</f>
        <v>0</v>
      </c>
      <c r="BG965" s="151">
        <f>IF(O965="snížená",J965,0)</f>
        <v>0</v>
      </c>
      <c r="BH965" s="151">
        <f>IF(O965="zákl. přenesená",J965,0)</f>
        <v>0</v>
      </c>
      <c r="BI965" s="151">
        <f>IF(O965="sníž. přenesená",J965,0)</f>
        <v>0</v>
      </c>
      <c r="BJ965" s="151">
        <f>IF(O965="nulová",J965,0)</f>
        <v>0</v>
      </c>
      <c r="BK965" s="18" t="s">
        <v>80</v>
      </c>
      <c r="BL965" s="151">
        <f>ROUND(I965*H965,2)</f>
        <v>0</v>
      </c>
      <c r="BM965" s="18" t="s">
        <v>939</v>
      </c>
      <c r="BN965" s="150" t="s">
        <v>961</v>
      </c>
    </row>
    <row r="966" spans="1:66" s="2" customFormat="1">
      <c r="A966" s="33"/>
      <c r="B966" s="34"/>
      <c r="C966" s="33"/>
      <c r="D966" s="152" t="s">
        <v>143</v>
      </c>
      <c r="E966" s="33"/>
      <c r="F966" s="153" t="s">
        <v>960</v>
      </c>
      <c r="G966" s="33"/>
      <c r="H966" s="33"/>
      <c r="I966" s="154"/>
      <c r="J966" s="33"/>
      <c r="K966" s="33"/>
      <c r="M966" s="34"/>
      <c r="N966" s="155"/>
      <c r="O966" s="156"/>
      <c r="P966" s="54"/>
      <c r="Q966" s="54"/>
      <c r="R966" s="54"/>
      <c r="S966" s="54"/>
      <c r="T966" s="54"/>
      <c r="U966" s="55"/>
      <c r="V966" s="33"/>
      <c r="W966" s="33"/>
      <c r="X966" s="33"/>
      <c r="Y966" s="33"/>
      <c r="Z966" s="33"/>
      <c r="AA966" s="33"/>
      <c r="AB966" s="33"/>
      <c r="AC966" s="33"/>
      <c r="AD966" s="33"/>
      <c r="AE966" s="33"/>
      <c r="AF966" s="33"/>
      <c r="AU966" s="18" t="s">
        <v>143</v>
      </c>
      <c r="AV966" s="18" t="s">
        <v>82</v>
      </c>
    </row>
    <row r="967" spans="1:66" s="13" customFormat="1">
      <c r="B967" s="157"/>
      <c r="D967" s="152" t="s">
        <v>145</v>
      </c>
      <c r="E967" s="158" t="s">
        <v>3</v>
      </c>
      <c r="F967" s="159" t="s">
        <v>962</v>
      </c>
      <c r="H967" s="158" t="s">
        <v>3</v>
      </c>
      <c r="I967" s="160"/>
      <c r="M967" s="157"/>
      <c r="N967" s="161"/>
      <c r="O967" s="162"/>
      <c r="P967" s="162"/>
      <c r="Q967" s="162"/>
      <c r="R967" s="162"/>
      <c r="S967" s="162"/>
      <c r="T967" s="162"/>
      <c r="U967" s="163"/>
      <c r="AU967" s="158" t="s">
        <v>145</v>
      </c>
      <c r="AV967" s="158" t="s">
        <v>82</v>
      </c>
      <c r="AW967" s="13" t="s">
        <v>80</v>
      </c>
      <c r="AX967" s="13" t="s">
        <v>34</v>
      </c>
      <c r="AY967" s="13" t="s">
        <v>72</v>
      </c>
      <c r="AZ967" s="158" t="s">
        <v>134</v>
      </c>
    </row>
    <row r="968" spans="1:66" s="14" customFormat="1">
      <c r="B968" s="164"/>
      <c r="D968" s="152" t="s">
        <v>145</v>
      </c>
      <c r="E968" s="165" t="s">
        <v>3</v>
      </c>
      <c r="F968" s="166" t="s">
        <v>80</v>
      </c>
      <c r="H968" s="167">
        <v>1</v>
      </c>
      <c r="I968" s="168"/>
      <c r="M968" s="164"/>
      <c r="N968" s="169"/>
      <c r="O968" s="170"/>
      <c r="P968" s="170"/>
      <c r="Q968" s="170"/>
      <c r="R968" s="170"/>
      <c r="S968" s="170"/>
      <c r="T968" s="170"/>
      <c r="U968" s="171"/>
      <c r="AU968" s="165" t="s">
        <v>145</v>
      </c>
      <c r="AV968" s="165" t="s">
        <v>82</v>
      </c>
      <c r="AW968" s="14" t="s">
        <v>82</v>
      </c>
      <c r="AX968" s="14" t="s">
        <v>34</v>
      </c>
      <c r="AY968" s="14" t="s">
        <v>80</v>
      </c>
      <c r="AZ968" s="165" t="s">
        <v>134</v>
      </c>
    </row>
    <row r="969" spans="1:66" s="2" customFormat="1" ht="14.45" customHeight="1">
      <c r="A969" s="33"/>
      <c r="B969" s="138"/>
      <c r="C969" s="139" t="s">
        <v>963</v>
      </c>
      <c r="D969" s="139" t="s">
        <v>136</v>
      </c>
      <c r="E969" s="140" t="s">
        <v>964</v>
      </c>
      <c r="F969" s="141" t="s">
        <v>965</v>
      </c>
      <c r="G969" s="142" t="s">
        <v>945</v>
      </c>
      <c r="H969" s="143">
        <v>1</v>
      </c>
      <c r="I969" s="144"/>
      <c r="J969" s="145">
        <f>ROUND(I969*H969,2)</f>
        <v>0</v>
      </c>
      <c r="K969" s="141" t="s">
        <v>140</v>
      </c>
      <c r="L969" s="282" t="s">
        <v>1409</v>
      </c>
      <c r="M969" s="34"/>
      <c r="N969" s="146" t="s">
        <v>3</v>
      </c>
      <c r="O969" s="147" t="s">
        <v>43</v>
      </c>
      <c r="P969" s="54"/>
      <c r="Q969" s="148">
        <f>P969*H969</f>
        <v>0</v>
      </c>
      <c r="R969" s="148">
        <v>0</v>
      </c>
      <c r="S969" s="148">
        <f>R969*H969</f>
        <v>0</v>
      </c>
      <c r="T969" s="148">
        <v>0</v>
      </c>
      <c r="U969" s="149">
        <f>T969*H969</f>
        <v>0</v>
      </c>
      <c r="V969" s="33"/>
      <c r="W969" s="33"/>
      <c r="X969" s="33"/>
      <c r="Y969" s="33"/>
      <c r="Z969" s="33"/>
      <c r="AA969" s="33"/>
      <c r="AB969" s="33"/>
      <c r="AC969" s="33"/>
      <c r="AD969" s="33"/>
      <c r="AE969" s="33"/>
      <c r="AF969" s="33"/>
      <c r="AS969" s="150" t="s">
        <v>939</v>
      </c>
      <c r="AU969" s="150" t="s">
        <v>136</v>
      </c>
      <c r="AV969" s="150" t="s">
        <v>82</v>
      </c>
      <c r="AZ969" s="18" t="s">
        <v>134</v>
      </c>
      <c r="BF969" s="151">
        <f>IF(O969="základní",J969,0)</f>
        <v>0</v>
      </c>
      <c r="BG969" s="151">
        <f>IF(O969="snížená",J969,0)</f>
        <v>0</v>
      </c>
      <c r="BH969" s="151">
        <f>IF(O969="zákl. přenesená",J969,0)</f>
        <v>0</v>
      </c>
      <c r="BI969" s="151">
        <f>IF(O969="sníž. přenesená",J969,0)</f>
        <v>0</v>
      </c>
      <c r="BJ969" s="151">
        <f>IF(O969="nulová",J969,0)</f>
        <v>0</v>
      </c>
      <c r="BK969" s="18" t="s">
        <v>80</v>
      </c>
      <c r="BL969" s="151">
        <f>ROUND(I969*H969,2)</f>
        <v>0</v>
      </c>
      <c r="BM969" s="18" t="s">
        <v>939</v>
      </c>
      <c r="BN969" s="150" t="s">
        <v>966</v>
      </c>
    </row>
    <row r="970" spans="1:66" s="2" customFormat="1">
      <c r="A970" s="33"/>
      <c r="B970" s="34"/>
      <c r="C970" s="33"/>
      <c r="D970" s="152" t="s">
        <v>143</v>
      </c>
      <c r="E970" s="33"/>
      <c r="F970" s="153" t="s">
        <v>965</v>
      </c>
      <c r="G970" s="33"/>
      <c r="H970" s="33"/>
      <c r="I970" s="154"/>
      <c r="J970" s="33"/>
      <c r="K970" s="33"/>
      <c r="M970" s="34"/>
      <c r="N970" s="155"/>
      <c r="O970" s="156"/>
      <c r="P970" s="54"/>
      <c r="Q970" s="54"/>
      <c r="R970" s="54"/>
      <c r="S970" s="54"/>
      <c r="T970" s="54"/>
      <c r="U970" s="55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F970" s="33"/>
      <c r="AU970" s="18" t="s">
        <v>143</v>
      </c>
      <c r="AV970" s="18" t="s">
        <v>82</v>
      </c>
    </row>
    <row r="971" spans="1:66" s="13" customFormat="1" ht="22.5">
      <c r="B971" s="157"/>
      <c r="D971" s="152" t="s">
        <v>145</v>
      </c>
      <c r="E971" s="158" t="s">
        <v>3</v>
      </c>
      <c r="F971" s="159" t="s">
        <v>967</v>
      </c>
      <c r="H971" s="158" t="s">
        <v>3</v>
      </c>
      <c r="I971" s="160"/>
      <c r="M971" s="157"/>
      <c r="N971" s="161"/>
      <c r="O971" s="162"/>
      <c r="P971" s="162"/>
      <c r="Q971" s="162"/>
      <c r="R971" s="162"/>
      <c r="S971" s="162"/>
      <c r="T971" s="162"/>
      <c r="U971" s="163"/>
      <c r="AU971" s="158" t="s">
        <v>145</v>
      </c>
      <c r="AV971" s="158" t="s">
        <v>82</v>
      </c>
      <c r="AW971" s="13" t="s">
        <v>80</v>
      </c>
      <c r="AX971" s="13" t="s">
        <v>34</v>
      </c>
      <c r="AY971" s="13" t="s">
        <v>72</v>
      </c>
      <c r="AZ971" s="158" t="s">
        <v>134</v>
      </c>
    </row>
    <row r="972" spans="1:66" s="13" customFormat="1">
      <c r="B972" s="157"/>
      <c r="D972" s="152" t="s">
        <v>145</v>
      </c>
      <c r="E972" s="158" t="s">
        <v>3</v>
      </c>
      <c r="F972" s="159" t="s">
        <v>965</v>
      </c>
      <c r="H972" s="158" t="s">
        <v>3</v>
      </c>
      <c r="I972" s="160"/>
      <c r="M972" s="157"/>
      <c r="N972" s="161"/>
      <c r="O972" s="162"/>
      <c r="P972" s="162"/>
      <c r="Q972" s="162"/>
      <c r="R972" s="162"/>
      <c r="S972" s="162"/>
      <c r="T972" s="162"/>
      <c r="U972" s="163"/>
      <c r="AU972" s="158" t="s">
        <v>145</v>
      </c>
      <c r="AV972" s="158" t="s">
        <v>82</v>
      </c>
      <c r="AW972" s="13" t="s">
        <v>80</v>
      </c>
      <c r="AX972" s="13" t="s">
        <v>34</v>
      </c>
      <c r="AY972" s="13" t="s">
        <v>72</v>
      </c>
      <c r="AZ972" s="158" t="s">
        <v>134</v>
      </c>
    </row>
    <row r="973" spans="1:66" s="14" customFormat="1">
      <c r="B973" s="164"/>
      <c r="D973" s="152" t="s">
        <v>145</v>
      </c>
      <c r="E973" s="165" t="s">
        <v>3</v>
      </c>
      <c r="F973" s="166" t="s">
        <v>80</v>
      </c>
      <c r="H973" s="167">
        <v>1</v>
      </c>
      <c r="I973" s="168"/>
      <c r="M973" s="164"/>
      <c r="N973" s="169"/>
      <c r="O973" s="170"/>
      <c r="P973" s="170"/>
      <c r="Q973" s="170"/>
      <c r="R973" s="170"/>
      <c r="S973" s="170"/>
      <c r="T973" s="170"/>
      <c r="U973" s="171"/>
      <c r="AU973" s="165" t="s">
        <v>145</v>
      </c>
      <c r="AV973" s="165" t="s">
        <v>82</v>
      </c>
      <c r="AW973" s="14" t="s">
        <v>82</v>
      </c>
      <c r="AX973" s="14" t="s">
        <v>34</v>
      </c>
      <c r="AY973" s="14" t="s">
        <v>80</v>
      </c>
      <c r="AZ973" s="165" t="s">
        <v>134</v>
      </c>
    </row>
    <row r="974" spans="1:66" s="12" customFormat="1" ht="22.9" customHeight="1">
      <c r="B974" s="125"/>
      <c r="D974" s="126" t="s">
        <v>71</v>
      </c>
      <c r="E974" s="136" t="s">
        <v>968</v>
      </c>
      <c r="F974" s="136" t="s">
        <v>969</v>
      </c>
      <c r="I974" s="128"/>
      <c r="J974" s="137">
        <f>BL974</f>
        <v>0</v>
      </c>
      <c r="L974" s="281"/>
      <c r="M974" s="125"/>
      <c r="N974" s="130"/>
      <c r="O974" s="131"/>
      <c r="P974" s="131"/>
      <c r="Q974" s="132">
        <f>SUM(Q975:Q983)</f>
        <v>0</v>
      </c>
      <c r="R974" s="131"/>
      <c r="S974" s="132">
        <f>SUM(S975:S983)</f>
        <v>0</v>
      </c>
      <c r="T974" s="131"/>
      <c r="U974" s="133">
        <f>SUM(U975:U983)</f>
        <v>0</v>
      </c>
      <c r="AS974" s="126" t="s">
        <v>177</v>
      </c>
      <c r="AU974" s="134" t="s">
        <v>71</v>
      </c>
      <c r="AV974" s="134" t="s">
        <v>80</v>
      </c>
      <c r="AZ974" s="126" t="s">
        <v>134</v>
      </c>
      <c r="BL974" s="135">
        <f>SUM(BL975:BL983)</f>
        <v>0</v>
      </c>
    </row>
    <row r="975" spans="1:66" s="2" customFormat="1" ht="14.45" customHeight="1">
      <c r="A975" s="33"/>
      <c r="B975" s="138"/>
      <c r="C975" s="139" t="s">
        <v>970</v>
      </c>
      <c r="D975" s="139" t="s">
        <v>136</v>
      </c>
      <c r="E975" s="140" t="s">
        <v>971</v>
      </c>
      <c r="F975" s="141" t="s">
        <v>969</v>
      </c>
      <c r="G975" s="142" t="s">
        <v>945</v>
      </c>
      <c r="H975" s="143">
        <v>1</v>
      </c>
      <c r="I975" s="144"/>
      <c r="J975" s="145">
        <f>ROUND(I975*H975,2)</f>
        <v>0</v>
      </c>
      <c r="K975" s="141" t="s">
        <v>140</v>
      </c>
      <c r="L975" s="282" t="s">
        <v>1408</v>
      </c>
      <c r="M975" s="34"/>
      <c r="N975" s="146" t="s">
        <v>3</v>
      </c>
      <c r="O975" s="147" t="s">
        <v>43</v>
      </c>
      <c r="P975" s="54"/>
      <c r="Q975" s="148">
        <f>P975*H975</f>
        <v>0</v>
      </c>
      <c r="R975" s="148">
        <v>0</v>
      </c>
      <c r="S975" s="148">
        <f>R975*H975</f>
        <v>0</v>
      </c>
      <c r="T975" s="148">
        <v>0</v>
      </c>
      <c r="U975" s="149">
        <f>T975*H975</f>
        <v>0</v>
      </c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F975" s="33"/>
      <c r="AS975" s="150" t="s">
        <v>939</v>
      </c>
      <c r="AU975" s="150" t="s">
        <v>136</v>
      </c>
      <c r="AV975" s="150" t="s">
        <v>82</v>
      </c>
      <c r="AZ975" s="18" t="s">
        <v>134</v>
      </c>
      <c r="BF975" s="151">
        <f>IF(O975="základní",J975,0)</f>
        <v>0</v>
      </c>
      <c r="BG975" s="151">
        <f>IF(O975="snížená",J975,0)</f>
        <v>0</v>
      </c>
      <c r="BH975" s="151">
        <f>IF(O975="zákl. přenesená",J975,0)</f>
        <v>0</v>
      </c>
      <c r="BI975" s="151">
        <f>IF(O975="sníž. přenesená",J975,0)</f>
        <v>0</v>
      </c>
      <c r="BJ975" s="151">
        <f>IF(O975="nulová",J975,0)</f>
        <v>0</v>
      </c>
      <c r="BK975" s="18" t="s">
        <v>80</v>
      </c>
      <c r="BL975" s="151">
        <f>ROUND(I975*H975,2)</f>
        <v>0</v>
      </c>
      <c r="BM975" s="18" t="s">
        <v>939</v>
      </c>
      <c r="BN975" s="150" t="s">
        <v>972</v>
      </c>
    </row>
    <row r="976" spans="1:66" s="2" customFormat="1">
      <c r="A976" s="33"/>
      <c r="B976" s="34"/>
      <c r="C976" s="33"/>
      <c r="D976" s="152" t="s">
        <v>143</v>
      </c>
      <c r="E976" s="33"/>
      <c r="F976" s="153" t="s">
        <v>969</v>
      </c>
      <c r="G976" s="33"/>
      <c r="H976" s="33"/>
      <c r="I976" s="154"/>
      <c r="J976" s="33"/>
      <c r="K976" s="33"/>
      <c r="M976" s="34"/>
      <c r="N976" s="155"/>
      <c r="O976" s="156"/>
      <c r="P976" s="54"/>
      <c r="Q976" s="54"/>
      <c r="R976" s="54"/>
      <c r="S976" s="54"/>
      <c r="T976" s="54"/>
      <c r="U976" s="55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F976" s="33"/>
      <c r="AU976" s="18" t="s">
        <v>143</v>
      </c>
      <c r="AV976" s="18" t="s">
        <v>82</v>
      </c>
    </row>
    <row r="977" spans="1:66" s="13" customFormat="1" ht="22.5">
      <c r="B977" s="157"/>
      <c r="D977" s="152" t="s">
        <v>145</v>
      </c>
      <c r="E977" s="158" t="s">
        <v>3</v>
      </c>
      <c r="F977" s="159" t="s">
        <v>973</v>
      </c>
      <c r="H977" s="158" t="s">
        <v>3</v>
      </c>
      <c r="I977" s="160"/>
      <c r="M977" s="157"/>
      <c r="N977" s="161"/>
      <c r="O977" s="162"/>
      <c r="P977" s="162"/>
      <c r="Q977" s="162"/>
      <c r="R977" s="162"/>
      <c r="S977" s="162"/>
      <c r="T977" s="162"/>
      <c r="U977" s="163"/>
      <c r="AU977" s="158" t="s">
        <v>145</v>
      </c>
      <c r="AV977" s="158" t="s">
        <v>82</v>
      </c>
      <c r="AW977" s="13" t="s">
        <v>80</v>
      </c>
      <c r="AX977" s="13" t="s">
        <v>34</v>
      </c>
      <c r="AY977" s="13" t="s">
        <v>72</v>
      </c>
      <c r="AZ977" s="158" t="s">
        <v>134</v>
      </c>
    </row>
    <row r="978" spans="1:66" s="13" customFormat="1">
      <c r="B978" s="157"/>
      <c r="D978" s="152" t="s">
        <v>145</v>
      </c>
      <c r="E978" s="158" t="s">
        <v>3</v>
      </c>
      <c r="F978" s="159" t="s">
        <v>969</v>
      </c>
      <c r="H978" s="158" t="s">
        <v>3</v>
      </c>
      <c r="I978" s="160"/>
      <c r="M978" s="157"/>
      <c r="N978" s="161"/>
      <c r="O978" s="162"/>
      <c r="P978" s="162"/>
      <c r="Q978" s="162"/>
      <c r="R978" s="162"/>
      <c r="S978" s="162"/>
      <c r="T978" s="162"/>
      <c r="U978" s="163"/>
      <c r="AU978" s="158" t="s">
        <v>145</v>
      </c>
      <c r="AV978" s="158" t="s">
        <v>82</v>
      </c>
      <c r="AW978" s="13" t="s">
        <v>80</v>
      </c>
      <c r="AX978" s="13" t="s">
        <v>34</v>
      </c>
      <c r="AY978" s="13" t="s">
        <v>72</v>
      </c>
      <c r="AZ978" s="158" t="s">
        <v>134</v>
      </c>
    </row>
    <row r="979" spans="1:66" s="14" customFormat="1">
      <c r="B979" s="164"/>
      <c r="D979" s="152" t="s">
        <v>145</v>
      </c>
      <c r="E979" s="165" t="s">
        <v>3</v>
      </c>
      <c r="F979" s="166" t="s">
        <v>80</v>
      </c>
      <c r="H979" s="167">
        <v>1</v>
      </c>
      <c r="I979" s="168"/>
      <c r="M979" s="164"/>
      <c r="N979" s="169"/>
      <c r="O979" s="170"/>
      <c r="P979" s="170"/>
      <c r="Q979" s="170"/>
      <c r="R979" s="170"/>
      <c r="S979" s="170"/>
      <c r="T979" s="170"/>
      <c r="U979" s="171"/>
      <c r="AU979" s="165" t="s">
        <v>145</v>
      </c>
      <c r="AV979" s="165" t="s">
        <v>82</v>
      </c>
      <c r="AW979" s="14" t="s">
        <v>82</v>
      </c>
      <c r="AX979" s="14" t="s">
        <v>34</v>
      </c>
      <c r="AY979" s="14" t="s">
        <v>80</v>
      </c>
      <c r="AZ979" s="165" t="s">
        <v>134</v>
      </c>
    </row>
    <row r="980" spans="1:66" s="2" customFormat="1" ht="14.45" customHeight="1">
      <c r="A980" s="33"/>
      <c r="B980" s="138"/>
      <c r="C980" s="139" t="s">
        <v>974</v>
      </c>
      <c r="D980" s="139" t="s">
        <v>136</v>
      </c>
      <c r="E980" s="140" t="s">
        <v>975</v>
      </c>
      <c r="F980" s="141" t="s">
        <v>976</v>
      </c>
      <c r="G980" s="142" t="s">
        <v>945</v>
      </c>
      <c r="H980" s="143">
        <v>1</v>
      </c>
      <c r="I980" s="144"/>
      <c r="J980" s="145">
        <f>ROUND(I980*H980,2)</f>
        <v>0</v>
      </c>
      <c r="K980" s="141" t="s">
        <v>140</v>
      </c>
      <c r="L980" s="282" t="s">
        <v>1408</v>
      </c>
      <c r="M980" s="34"/>
      <c r="N980" s="146" t="s">
        <v>3</v>
      </c>
      <c r="O980" s="147" t="s">
        <v>43</v>
      </c>
      <c r="P980" s="54"/>
      <c r="Q980" s="148">
        <f>P980*H980</f>
        <v>0</v>
      </c>
      <c r="R980" s="148">
        <v>0</v>
      </c>
      <c r="S980" s="148">
        <f>R980*H980</f>
        <v>0</v>
      </c>
      <c r="T980" s="148">
        <v>0</v>
      </c>
      <c r="U980" s="149">
        <f>T980*H980</f>
        <v>0</v>
      </c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F980" s="33"/>
      <c r="AS980" s="150" t="s">
        <v>939</v>
      </c>
      <c r="AU980" s="150" t="s">
        <v>136</v>
      </c>
      <c r="AV980" s="150" t="s">
        <v>82</v>
      </c>
      <c r="AZ980" s="18" t="s">
        <v>134</v>
      </c>
      <c r="BF980" s="151">
        <f>IF(O980="základní",J980,0)</f>
        <v>0</v>
      </c>
      <c r="BG980" s="151">
        <f>IF(O980="snížená",J980,0)</f>
        <v>0</v>
      </c>
      <c r="BH980" s="151">
        <f>IF(O980="zákl. přenesená",J980,0)</f>
        <v>0</v>
      </c>
      <c r="BI980" s="151">
        <f>IF(O980="sníž. přenesená",J980,0)</f>
        <v>0</v>
      </c>
      <c r="BJ980" s="151">
        <f>IF(O980="nulová",J980,0)</f>
        <v>0</v>
      </c>
      <c r="BK980" s="18" t="s">
        <v>80</v>
      </c>
      <c r="BL980" s="151">
        <f>ROUND(I980*H980,2)</f>
        <v>0</v>
      </c>
      <c r="BM980" s="18" t="s">
        <v>939</v>
      </c>
      <c r="BN980" s="150" t="s">
        <v>977</v>
      </c>
    </row>
    <row r="981" spans="1:66" s="2" customFormat="1">
      <c r="A981" s="33"/>
      <c r="B981" s="34"/>
      <c r="C981" s="33"/>
      <c r="D981" s="152" t="s">
        <v>143</v>
      </c>
      <c r="E981" s="33"/>
      <c r="F981" s="153" t="s">
        <v>976</v>
      </c>
      <c r="G981" s="33"/>
      <c r="H981" s="33"/>
      <c r="I981" s="154"/>
      <c r="J981" s="33"/>
      <c r="K981" s="33"/>
      <c r="M981" s="34"/>
      <c r="N981" s="155"/>
      <c r="O981" s="156"/>
      <c r="P981" s="54"/>
      <c r="Q981" s="54"/>
      <c r="R981" s="54"/>
      <c r="S981" s="54"/>
      <c r="T981" s="54"/>
      <c r="U981" s="55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F981" s="33"/>
      <c r="AU981" s="18" t="s">
        <v>143</v>
      </c>
      <c r="AV981" s="18" t="s">
        <v>82</v>
      </c>
    </row>
    <row r="982" spans="1:66" s="13" customFormat="1">
      <c r="B982" s="157"/>
      <c r="D982" s="152" t="s">
        <v>145</v>
      </c>
      <c r="E982" s="158" t="s">
        <v>3</v>
      </c>
      <c r="F982" s="159" t="s">
        <v>978</v>
      </c>
      <c r="H982" s="158" t="s">
        <v>3</v>
      </c>
      <c r="I982" s="160"/>
      <c r="M982" s="157"/>
      <c r="N982" s="161"/>
      <c r="O982" s="162"/>
      <c r="P982" s="162"/>
      <c r="Q982" s="162"/>
      <c r="R982" s="162"/>
      <c r="S982" s="162"/>
      <c r="T982" s="162"/>
      <c r="U982" s="163"/>
      <c r="AU982" s="158" t="s">
        <v>145</v>
      </c>
      <c r="AV982" s="158" t="s">
        <v>82</v>
      </c>
      <c r="AW982" s="13" t="s">
        <v>80</v>
      </c>
      <c r="AX982" s="13" t="s">
        <v>34</v>
      </c>
      <c r="AY982" s="13" t="s">
        <v>72</v>
      </c>
      <c r="AZ982" s="158" t="s">
        <v>134</v>
      </c>
    </row>
    <row r="983" spans="1:66" s="14" customFormat="1">
      <c r="B983" s="164"/>
      <c r="D983" s="152" t="s">
        <v>145</v>
      </c>
      <c r="E983" s="165" t="s">
        <v>3</v>
      </c>
      <c r="F983" s="166" t="s">
        <v>80</v>
      </c>
      <c r="H983" s="167">
        <v>1</v>
      </c>
      <c r="I983" s="168"/>
      <c r="M983" s="164"/>
      <c r="N983" s="169"/>
      <c r="O983" s="170"/>
      <c r="P983" s="170"/>
      <c r="Q983" s="170"/>
      <c r="R983" s="170"/>
      <c r="S983" s="170"/>
      <c r="T983" s="170"/>
      <c r="U983" s="171"/>
      <c r="AU983" s="165" t="s">
        <v>145</v>
      </c>
      <c r="AV983" s="165" t="s">
        <v>82</v>
      </c>
      <c r="AW983" s="14" t="s">
        <v>82</v>
      </c>
      <c r="AX983" s="14" t="s">
        <v>34</v>
      </c>
      <c r="AY983" s="14" t="s">
        <v>80</v>
      </c>
      <c r="AZ983" s="165" t="s">
        <v>134</v>
      </c>
    </row>
    <row r="984" spans="1:66" s="12" customFormat="1" ht="22.9" customHeight="1">
      <c r="B984" s="125"/>
      <c r="D984" s="126" t="s">
        <v>71</v>
      </c>
      <c r="E984" s="136" t="s">
        <v>979</v>
      </c>
      <c r="F984" s="136" t="s">
        <v>980</v>
      </c>
      <c r="I984" s="128"/>
      <c r="J984" s="137">
        <f>BL984</f>
        <v>0</v>
      </c>
      <c r="L984" s="281"/>
      <c r="M984" s="125"/>
      <c r="N984" s="130"/>
      <c r="O984" s="131"/>
      <c r="P984" s="131"/>
      <c r="Q984" s="132">
        <f>SUM(Q985:Q1009)</f>
        <v>0</v>
      </c>
      <c r="R984" s="131"/>
      <c r="S984" s="132">
        <f>SUM(S985:S1009)</f>
        <v>0</v>
      </c>
      <c r="T984" s="131"/>
      <c r="U984" s="133">
        <f>SUM(U985:U1009)</f>
        <v>0</v>
      </c>
      <c r="AS984" s="126" t="s">
        <v>177</v>
      </c>
      <c r="AU984" s="134" t="s">
        <v>71</v>
      </c>
      <c r="AV984" s="134" t="s">
        <v>80</v>
      </c>
      <c r="AZ984" s="126" t="s">
        <v>134</v>
      </c>
      <c r="BL984" s="135">
        <f>SUM(BL985:BL1009)</f>
        <v>0</v>
      </c>
    </row>
    <row r="985" spans="1:66" s="2" customFormat="1" ht="14.45" customHeight="1">
      <c r="A985" s="33"/>
      <c r="B985" s="138"/>
      <c r="C985" s="139" t="s">
        <v>981</v>
      </c>
      <c r="D985" s="139" t="s">
        <v>136</v>
      </c>
      <c r="E985" s="140" t="s">
        <v>982</v>
      </c>
      <c r="F985" s="141" t="s">
        <v>983</v>
      </c>
      <c r="G985" s="142" t="s">
        <v>938</v>
      </c>
      <c r="H985" s="143">
        <v>37</v>
      </c>
      <c r="I985" s="144"/>
      <c r="J985" s="145">
        <f>ROUND(I985*H985,2)</f>
        <v>0</v>
      </c>
      <c r="K985" s="141" t="s">
        <v>140</v>
      </c>
      <c r="L985" s="282" t="s">
        <v>1408</v>
      </c>
      <c r="M985" s="34"/>
      <c r="N985" s="146" t="s">
        <v>3</v>
      </c>
      <c r="O985" s="147" t="s">
        <v>43</v>
      </c>
      <c r="P985" s="54"/>
      <c r="Q985" s="148">
        <f>P985*H985</f>
        <v>0</v>
      </c>
      <c r="R985" s="148">
        <v>0</v>
      </c>
      <c r="S985" s="148">
        <f>R985*H985</f>
        <v>0</v>
      </c>
      <c r="T985" s="148">
        <v>0</v>
      </c>
      <c r="U985" s="149">
        <f>T985*H985</f>
        <v>0</v>
      </c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F985" s="33"/>
      <c r="AS985" s="150" t="s">
        <v>939</v>
      </c>
      <c r="AU985" s="150" t="s">
        <v>136</v>
      </c>
      <c r="AV985" s="150" t="s">
        <v>82</v>
      </c>
      <c r="AZ985" s="18" t="s">
        <v>134</v>
      </c>
      <c r="BF985" s="151">
        <f>IF(O985="základní",J985,0)</f>
        <v>0</v>
      </c>
      <c r="BG985" s="151">
        <f>IF(O985="snížená",J985,0)</f>
        <v>0</v>
      </c>
      <c r="BH985" s="151">
        <f>IF(O985="zákl. přenesená",J985,0)</f>
        <v>0</v>
      </c>
      <c r="BI985" s="151">
        <f>IF(O985="sníž. přenesená",J985,0)</f>
        <v>0</v>
      </c>
      <c r="BJ985" s="151">
        <f>IF(O985="nulová",J985,0)</f>
        <v>0</v>
      </c>
      <c r="BK985" s="18" t="s">
        <v>80</v>
      </c>
      <c r="BL985" s="151">
        <f>ROUND(I985*H985,2)</f>
        <v>0</v>
      </c>
      <c r="BM985" s="18" t="s">
        <v>939</v>
      </c>
      <c r="BN985" s="150" t="s">
        <v>984</v>
      </c>
    </row>
    <row r="986" spans="1:66" s="2" customFormat="1">
      <c r="A986" s="33"/>
      <c r="B986" s="34"/>
      <c r="C986" s="33"/>
      <c r="D986" s="152" t="s">
        <v>143</v>
      </c>
      <c r="E986" s="33"/>
      <c r="F986" s="153" t="s">
        <v>983</v>
      </c>
      <c r="G986" s="33"/>
      <c r="H986" s="33"/>
      <c r="I986" s="154"/>
      <c r="J986" s="33"/>
      <c r="K986" s="33"/>
      <c r="M986" s="34"/>
      <c r="N986" s="155"/>
      <c r="O986" s="156"/>
      <c r="P986" s="54"/>
      <c r="Q986" s="54"/>
      <c r="R986" s="54"/>
      <c r="S986" s="54"/>
      <c r="T986" s="54"/>
      <c r="U986" s="55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F986" s="33"/>
      <c r="AU986" s="18" t="s">
        <v>143</v>
      </c>
      <c r="AV986" s="18" t="s">
        <v>82</v>
      </c>
    </row>
    <row r="987" spans="1:66" s="13" customFormat="1">
      <c r="B987" s="157"/>
      <c r="D987" s="152" t="s">
        <v>145</v>
      </c>
      <c r="E987" s="158" t="s">
        <v>3</v>
      </c>
      <c r="F987" s="159" t="s">
        <v>985</v>
      </c>
      <c r="H987" s="158" t="s">
        <v>3</v>
      </c>
      <c r="I987" s="160"/>
      <c r="M987" s="157"/>
      <c r="N987" s="161"/>
      <c r="O987" s="162"/>
      <c r="P987" s="162"/>
      <c r="Q987" s="162"/>
      <c r="R987" s="162"/>
      <c r="S987" s="162"/>
      <c r="T987" s="162"/>
      <c r="U987" s="163"/>
      <c r="AU987" s="158" t="s">
        <v>145</v>
      </c>
      <c r="AV987" s="158" t="s">
        <v>82</v>
      </c>
      <c r="AW987" s="13" t="s">
        <v>80</v>
      </c>
      <c r="AX987" s="13" t="s">
        <v>34</v>
      </c>
      <c r="AY987" s="13" t="s">
        <v>72</v>
      </c>
      <c r="AZ987" s="158" t="s">
        <v>134</v>
      </c>
    </row>
    <row r="988" spans="1:66" s="14" customFormat="1">
      <c r="B988" s="164"/>
      <c r="D988" s="152" t="s">
        <v>145</v>
      </c>
      <c r="E988" s="165" t="s">
        <v>3</v>
      </c>
      <c r="F988" s="166" t="s">
        <v>8</v>
      </c>
      <c r="H988" s="167">
        <v>21</v>
      </c>
      <c r="I988" s="168"/>
      <c r="M988" s="164"/>
      <c r="N988" s="169"/>
      <c r="O988" s="170"/>
      <c r="P988" s="170"/>
      <c r="Q988" s="170"/>
      <c r="R988" s="170"/>
      <c r="S988" s="170"/>
      <c r="T988" s="170"/>
      <c r="U988" s="171"/>
      <c r="AU988" s="165" t="s">
        <v>145</v>
      </c>
      <c r="AV988" s="165" t="s">
        <v>82</v>
      </c>
      <c r="AW988" s="14" t="s">
        <v>82</v>
      </c>
      <c r="AX988" s="14" t="s">
        <v>34</v>
      </c>
      <c r="AY988" s="14" t="s">
        <v>72</v>
      </c>
      <c r="AZ988" s="165" t="s">
        <v>134</v>
      </c>
    </row>
    <row r="989" spans="1:66" s="13" customFormat="1">
      <c r="B989" s="157"/>
      <c r="D989" s="152" t="s">
        <v>145</v>
      </c>
      <c r="E989" s="158" t="s">
        <v>3</v>
      </c>
      <c r="F989" s="159" t="s">
        <v>986</v>
      </c>
      <c r="H989" s="158" t="s">
        <v>3</v>
      </c>
      <c r="I989" s="160"/>
      <c r="M989" s="157"/>
      <c r="N989" s="161"/>
      <c r="O989" s="162"/>
      <c r="P989" s="162"/>
      <c r="Q989" s="162"/>
      <c r="R989" s="162"/>
      <c r="S989" s="162"/>
      <c r="T989" s="162"/>
      <c r="U989" s="163"/>
      <c r="AU989" s="158" t="s">
        <v>145</v>
      </c>
      <c r="AV989" s="158" t="s">
        <v>82</v>
      </c>
      <c r="AW989" s="13" t="s">
        <v>80</v>
      </c>
      <c r="AX989" s="13" t="s">
        <v>34</v>
      </c>
      <c r="AY989" s="13" t="s">
        <v>72</v>
      </c>
      <c r="AZ989" s="158" t="s">
        <v>134</v>
      </c>
    </row>
    <row r="990" spans="1:66" s="14" customFormat="1">
      <c r="B990" s="164"/>
      <c r="D990" s="152" t="s">
        <v>145</v>
      </c>
      <c r="E990" s="165" t="s">
        <v>3</v>
      </c>
      <c r="F990" s="166" t="s">
        <v>195</v>
      </c>
      <c r="H990" s="167">
        <v>8</v>
      </c>
      <c r="I990" s="168"/>
      <c r="M990" s="164"/>
      <c r="N990" s="169"/>
      <c r="O990" s="170"/>
      <c r="P990" s="170"/>
      <c r="Q990" s="170"/>
      <c r="R990" s="170"/>
      <c r="S990" s="170"/>
      <c r="T990" s="170"/>
      <c r="U990" s="171"/>
      <c r="AU990" s="165" t="s">
        <v>145</v>
      </c>
      <c r="AV990" s="165" t="s">
        <v>82</v>
      </c>
      <c r="AW990" s="14" t="s">
        <v>82</v>
      </c>
      <c r="AX990" s="14" t="s">
        <v>34</v>
      </c>
      <c r="AY990" s="14" t="s">
        <v>72</v>
      </c>
      <c r="AZ990" s="165" t="s">
        <v>134</v>
      </c>
    </row>
    <row r="991" spans="1:66" s="13" customFormat="1">
      <c r="B991" s="157"/>
      <c r="D991" s="152" t="s">
        <v>145</v>
      </c>
      <c r="E991" s="158" t="s">
        <v>3</v>
      </c>
      <c r="F991" s="159" t="s">
        <v>987</v>
      </c>
      <c r="H991" s="158" t="s">
        <v>3</v>
      </c>
      <c r="I991" s="160"/>
      <c r="M991" s="157"/>
      <c r="N991" s="161"/>
      <c r="O991" s="162"/>
      <c r="P991" s="162"/>
      <c r="Q991" s="162"/>
      <c r="R991" s="162"/>
      <c r="S991" s="162"/>
      <c r="T991" s="162"/>
      <c r="U991" s="163"/>
      <c r="AU991" s="158" t="s">
        <v>145</v>
      </c>
      <c r="AV991" s="158" t="s">
        <v>82</v>
      </c>
      <c r="AW991" s="13" t="s">
        <v>80</v>
      </c>
      <c r="AX991" s="13" t="s">
        <v>34</v>
      </c>
      <c r="AY991" s="13" t="s">
        <v>72</v>
      </c>
      <c r="AZ991" s="158" t="s">
        <v>134</v>
      </c>
    </row>
    <row r="992" spans="1:66" s="14" customFormat="1">
      <c r="B992" s="164"/>
      <c r="D992" s="152" t="s">
        <v>145</v>
      </c>
      <c r="E992" s="165" t="s">
        <v>3</v>
      </c>
      <c r="F992" s="166" t="s">
        <v>195</v>
      </c>
      <c r="H992" s="167">
        <v>8</v>
      </c>
      <c r="I992" s="168"/>
      <c r="M992" s="164"/>
      <c r="N992" s="169"/>
      <c r="O992" s="170"/>
      <c r="P992" s="170"/>
      <c r="Q992" s="170"/>
      <c r="R992" s="170"/>
      <c r="S992" s="170"/>
      <c r="T992" s="170"/>
      <c r="U992" s="171"/>
      <c r="AU992" s="165" t="s">
        <v>145</v>
      </c>
      <c r="AV992" s="165" t="s">
        <v>82</v>
      </c>
      <c r="AW992" s="14" t="s">
        <v>82</v>
      </c>
      <c r="AX992" s="14" t="s">
        <v>34</v>
      </c>
      <c r="AY992" s="14" t="s">
        <v>72</v>
      </c>
      <c r="AZ992" s="165" t="s">
        <v>134</v>
      </c>
    </row>
    <row r="993" spans="1:66" s="15" customFormat="1">
      <c r="B993" s="172"/>
      <c r="D993" s="152" t="s">
        <v>145</v>
      </c>
      <c r="E993" s="173" t="s">
        <v>3</v>
      </c>
      <c r="F993" s="174" t="s">
        <v>155</v>
      </c>
      <c r="H993" s="175">
        <v>37</v>
      </c>
      <c r="I993" s="176"/>
      <c r="M993" s="172"/>
      <c r="N993" s="177"/>
      <c r="O993" s="178"/>
      <c r="P993" s="178"/>
      <c r="Q993" s="178"/>
      <c r="R993" s="178"/>
      <c r="S993" s="178"/>
      <c r="T993" s="178"/>
      <c r="U993" s="179"/>
      <c r="AU993" s="173" t="s">
        <v>145</v>
      </c>
      <c r="AV993" s="173" t="s">
        <v>82</v>
      </c>
      <c r="AW993" s="15" t="s">
        <v>141</v>
      </c>
      <c r="AX993" s="15" t="s">
        <v>34</v>
      </c>
      <c r="AY993" s="15" t="s">
        <v>80</v>
      </c>
      <c r="AZ993" s="173" t="s">
        <v>134</v>
      </c>
    </row>
    <row r="994" spans="1:66" s="2" customFormat="1" ht="14.45" customHeight="1">
      <c r="A994" s="33"/>
      <c r="B994" s="138"/>
      <c r="C994" s="139" t="s">
        <v>988</v>
      </c>
      <c r="D994" s="139" t="s">
        <v>136</v>
      </c>
      <c r="E994" s="140" t="s">
        <v>989</v>
      </c>
      <c r="F994" s="141" t="s">
        <v>990</v>
      </c>
      <c r="G994" s="142" t="s">
        <v>938</v>
      </c>
      <c r="H994" s="143">
        <v>12</v>
      </c>
      <c r="I994" s="144"/>
      <c r="J994" s="145">
        <f>ROUND(I994*H994,2)</f>
        <v>0</v>
      </c>
      <c r="K994" s="141" t="s">
        <v>140</v>
      </c>
      <c r="L994" s="282" t="s">
        <v>1408</v>
      </c>
      <c r="M994" s="34"/>
      <c r="N994" s="146" t="s">
        <v>3</v>
      </c>
      <c r="O994" s="147" t="s">
        <v>43</v>
      </c>
      <c r="P994" s="54"/>
      <c r="Q994" s="148">
        <f>P994*H994</f>
        <v>0</v>
      </c>
      <c r="R994" s="148">
        <v>0</v>
      </c>
      <c r="S994" s="148">
        <f>R994*H994</f>
        <v>0</v>
      </c>
      <c r="T994" s="148">
        <v>0</v>
      </c>
      <c r="U994" s="149">
        <f>T994*H994</f>
        <v>0</v>
      </c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F994" s="33"/>
      <c r="AS994" s="150" t="s">
        <v>939</v>
      </c>
      <c r="AU994" s="150" t="s">
        <v>136</v>
      </c>
      <c r="AV994" s="150" t="s">
        <v>82</v>
      </c>
      <c r="AZ994" s="18" t="s">
        <v>134</v>
      </c>
      <c r="BF994" s="151">
        <f>IF(O994="základní",J994,0)</f>
        <v>0</v>
      </c>
      <c r="BG994" s="151">
        <f>IF(O994="snížená",J994,0)</f>
        <v>0</v>
      </c>
      <c r="BH994" s="151">
        <f>IF(O994="zákl. přenesená",J994,0)</f>
        <v>0</v>
      </c>
      <c r="BI994" s="151">
        <f>IF(O994="sníž. přenesená",J994,0)</f>
        <v>0</v>
      </c>
      <c r="BJ994" s="151">
        <f>IF(O994="nulová",J994,0)</f>
        <v>0</v>
      </c>
      <c r="BK994" s="18" t="s">
        <v>80</v>
      </c>
      <c r="BL994" s="151">
        <f>ROUND(I994*H994,2)</f>
        <v>0</v>
      </c>
      <c r="BM994" s="18" t="s">
        <v>939</v>
      </c>
      <c r="BN994" s="150" t="s">
        <v>991</v>
      </c>
    </row>
    <row r="995" spans="1:66" s="2" customFormat="1">
      <c r="A995" s="33"/>
      <c r="B995" s="34"/>
      <c r="C995" s="33"/>
      <c r="D995" s="152" t="s">
        <v>143</v>
      </c>
      <c r="E995" s="33"/>
      <c r="F995" s="153" t="s">
        <v>990</v>
      </c>
      <c r="G995" s="33"/>
      <c r="H995" s="33"/>
      <c r="I995" s="154"/>
      <c r="J995" s="33"/>
      <c r="K995" s="33"/>
      <c r="M995" s="34"/>
      <c r="N995" s="155"/>
      <c r="O995" s="156"/>
      <c r="P995" s="54"/>
      <c r="Q995" s="54"/>
      <c r="R995" s="54"/>
      <c r="S995" s="54"/>
      <c r="T995" s="54"/>
      <c r="U995" s="55"/>
      <c r="V995" s="33"/>
      <c r="W995" s="33"/>
      <c r="X995" s="33"/>
      <c r="Y995" s="33"/>
      <c r="Z995" s="33"/>
      <c r="AA995" s="33"/>
      <c r="AB995" s="33"/>
      <c r="AC995" s="33"/>
      <c r="AD995" s="33"/>
      <c r="AE995" s="33"/>
      <c r="AF995" s="33"/>
      <c r="AU995" s="18" t="s">
        <v>143</v>
      </c>
      <c r="AV995" s="18" t="s">
        <v>82</v>
      </c>
    </row>
    <row r="996" spans="1:66" s="13" customFormat="1">
      <c r="B996" s="157"/>
      <c r="D996" s="152" t="s">
        <v>145</v>
      </c>
      <c r="E996" s="158" t="s">
        <v>3</v>
      </c>
      <c r="F996" s="159" t="s">
        <v>992</v>
      </c>
      <c r="H996" s="158" t="s">
        <v>3</v>
      </c>
      <c r="I996" s="160"/>
      <c r="M996" s="157"/>
      <c r="N996" s="161"/>
      <c r="O996" s="162"/>
      <c r="P996" s="162"/>
      <c r="Q996" s="162"/>
      <c r="R996" s="162"/>
      <c r="S996" s="162"/>
      <c r="T996" s="162"/>
      <c r="U996" s="163"/>
      <c r="AU996" s="158" t="s">
        <v>145</v>
      </c>
      <c r="AV996" s="158" t="s">
        <v>82</v>
      </c>
      <c r="AW996" s="13" t="s">
        <v>80</v>
      </c>
      <c r="AX996" s="13" t="s">
        <v>34</v>
      </c>
      <c r="AY996" s="13" t="s">
        <v>72</v>
      </c>
      <c r="AZ996" s="158" t="s">
        <v>134</v>
      </c>
    </row>
    <row r="997" spans="1:66" s="14" customFormat="1">
      <c r="B997" s="164"/>
      <c r="D997" s="152" t="s">
        <v>145</v>
      </c>
      <c r="E997" s="165" t="s">
        <v>3</v>
      </c>
      <c r="F997" s="166" t="s">
        <v>216</v>
      </c>
      <c r="H997" s="167">
        <v>12</v>
      </c>
      <c r="I997" s="168"/>
      <c r="M997" s="164"/>
      <c r="N997" s="169"/>
      <c r="O997" s="170"/>
      <c r="P997" s="170"/>
      <c r="Q997" s="170"/>
      <c r="R997" s="170"/>
      <c r="S997" s="170"/>
      <c r="T997" s="170"/>
      <c r="U997" s="171"/>
      <c r="AU997" s="165" t="s">
        <v>145</v>
      </c>
      <c r="AV997" s="165" t="s">
        <v>82</v>
      </c>
      <c r="AW997" s="14" t="s">
        <v>82</v>
      </c>
      <c r="AX997" s="14" t="s">
        <v>34</v>
      </c>
      <c r="AY997" s="14" t="s">
        <v>80</v>
      </c>
      <c r="AZ997" s="165" t="s">
        <v>134</v>
      </c>
    </row>
    <row r="998" spans="1:66" s="2" customFormat="1" ht="14.45" customHeight="1">
      <c r="A998" s="33"/>
      <c r="B998" s="138"/>
      <c r="C998" s="139" t="s">
        <v>993</v>
      </c>
      <c r="D998" s="139" t="s">
        <v>136</v>
      </c>
      <c r="E998" s="140" t="s">
        <v>994</v>
      </c>
      <c r="F998" s="141" t="s">
        <v>995</v>
      </c>
      <c r="G998" s="142" t="s">
        <v>938</v>
      </c>
      <c r="H998" s="143">
        <v>3</v>
      </c>
      <c r="I998" s="144"/>
      <c r="J998" s="145">
        <f>ROUND(I998*H998,2)</f>
        <v>0</v>
      </c>
      <c r="K998" s="141" t="s">
        <v>140</v>
      </c>
      <c r="L998" s="282" t="s">
        <v>1408</v>
      </c>
      <c r="M998" s="34"/>
      <c r="N998" s="146" t="s">
        <v>3</v>
      </c>
      <c r="O998" s="147" t="s">
        <v>43</v>
      </c>
      <c r="P998" s="54"/>
      <c r="Q998" s="148">
        <f>P998*H998</f>
        <v>0</v>
      </c>
      <c r="R998" s="148">
        <v>0</v>
      </c>
      <c r="S998" s="148">
        <f>R998*H998</f>
        <v>0</v>
      </c>
      <c r="T998" s="148">
        <v>0</v>
      </c>
      <c r="U998" s="149">
        <f>T998*H998</f>
        <v>0</v>
      </c>
      <c r="V998" s="33"/>
      <c r="W998" s="33"/>
      <c r="X998" s="33"/>
      <c r="Y998" s="33"/>
      <c r="Z998" s="33"/>
      <c r="AA998" s="33"/>
      <c r="AB998" s="33"/>
      <c r="AC998" s="33"/>
      <c r="AD998" s="33"/>
      <c r="AE998" s="33"/>
      <c r="AF998" s="33"/>
      <c r="AS998" s="150" t="s">
        <v>939</v>
      </c>
      <c r="AU998" s="150" t="s">
        <v>136</v>
      </c>
      <c r="AV998" s="150" t="s">
        <v>82</v>
      </c>
      <c r="AZ998" s="18" t="s">
        <v>134</v>
      </c>
      <c r="BF998" s="151">
        <f>IF(O998="základní",J998,0)</f>
        <v>0</v>
      </c>
      <c r="BG998" s="151">
        <f>IF(O998="snížená",J998,0)</f>
        <v>0</v>
      </c>
      <c r="BH998" s="151">
        <f>IF(O998="zákl. přenesená",J998,0)</f>
        <v>0</v>
      </c>
      <c r="BI998" s="151">
        <f>IF(O998="sníž. přenesená",J998,0)</f>
        <v>0</v>
      </c>
      <c r="BJ998" s="151">
        <f>IF(O998="nulová",J998,0)</f>
        <v>0</v>
      </c>
      <c r="BK998" s="18" t="s">
        <v>80</v>
      </c>
      <c r="BL998" s="151">
        <f>ROUND(I998*H998,2)</f>
        <v>0</v>
      </c>
      <c r="BM998" s="18" t="s">
        <v>939</v>
      </c>
      <c r="BN998" s="150" t="s">
        <v>996</v>
      </c>
    </row>
    <row r="999" spans="1:66" s="2" customFormat="1">
      <c r="A999" s="33"/>
      <c r="B999" s="34"/>
      <c r="C999" s="33"/>
      <c r="D999" s="152" t="s">
        <v>143</v>
      </c>
      <c r="E999" s="33"/>
      <c r="F999" s="153" t="s">
        <v>995</v>
      </c>
      <c r="G999" s="33"/>
      <c r="H999" s="33"/>
      <c r="I999" s="154"/>
      <c r="J999" s="33"/>
      <c r="K999" s="33"/>
      <c r="M999" s="34"/>
      <c r="N999" s="155"/>
      <c r="O999" s="156"/>
      <c r="P999" s="54"/>
      <c r="Q999" s="54"/>
      <c r="R999" s="54"/>
      <c r="S999" s="54"/>
      <c r="T999" s="54"/>
      <c r="U999" s="55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F999" s="33"/>
      <c r="AU999" s="18" t="s">
        <v>143</v>
      </c>
      <c r="AV999" s="18" t="s">
        <v>82</v>
      </c>
    </row>
    <row r="1000" spans="1:66" s="13" customFormat="1">
      <c r="B1000" s="157"/>
      <c r="D1000" s="152" t="s">
        <v>145</v>
      </c>
      <c r="E1000" s="158" t="s">
        <v>3</v>
      </c>
      <c r="F1000" s="159" t="s">
        <v>997</v>
      </c>
      <c r="H1000" s="158" t="s">
        <v>3</v>
      </c>
      <c r="I1000" s="160"/>
      <c r="M1000" s="157"/>
      <c r="N1000" s="161"/>
      <c r="O1000" s="162"/>
      <c r="P1000" s="162"/>
      <c r="Q1000" s="162"/>
      <c r="R1000" s="162"/>
      <c r="S1000" s="162"/>
      <c r="T1000" s="162"/>
      <c r="U1000" s="163"/>
      <c r="AU1000" s="158" t="s">
        <v>145</v>
      </c>
      <c r="AV1000" s="158" t="s">
        <v>82</v>
      </c>
      <c r="AW1000" s="13" t="s">
        <v>80</v>
      </c>
      <c r="AX1000" s="13" t="s">
        <v>34</v>
      </c>
      <c r="AY1000" s="13" t="s">
        <v>72</v>
      </c>
      <c r="AZ1000" s="158" t="s">
        <v>134</v>
      </c>
    </row>
    <row r="1001" spans="1:66" s="14" customFormat="1">
      <c r="B1001" s="164"/>
      <c r="D1001" s="152" t="s">
        <v>145</v>
      </c>
      <c r="E1001" s="165" t="s">
        <v>3</v>
      </c>
      <c r="F1001" s="166" t="s">
        <v>163</v>
      </c>
      <c r="H1001" s="167">
        <v>3</v>
      </c>
      <c r="I1001" s="168"/>
      <c r="M1001" s="164"/>
      <c r="N1001" s="169"/>
      <c r="O1001" s="170"/>
      <c r="P1001" s="170"/>
      <c r="Q1001" s="170"/>
      <c r="R1001" s="170"/>
      <c r="S1001" s="170"/>
      <c r="T1001" s="170"/>
      <c r="U1001" s="171"/>
      <c r="AU1001" s="165" t="s">
        <v>145</v>
      </c>
      <c r="AV1001" s="165" t="s">
        <v>82</v>
      </c>
      <c r="AW1001" s="14" t="s">
        <v>82</v>
      </c>
      <c r="AX1001" s="14" t="s">
        <v>34</v>
      </c>
      <c r="AY1001" s="14" t="s">
        <v>80</v>
      </c>
      <c r="AZ1001" s="165" t="s">
        <v>134</v>
      </c>
    </row>
    <row r="1002" spans="1:66" s="2" customFormat="1" ht="14.45" customHeight="1">
      <c r="A1002" s="33"/>
      <c r="B1002" s="138"/>
      <c r="C1002" s="139" t="s">
        <v>998</v>
      </c>
      <c r="D1002" s="139" t="s">
        <v>136</v>
      </c>
      <c r="E1002" s="140" t="s">
        <v>999</v>
      </c>
      <c r="F1002" s="141" t="s">
        <v>1000</v>
      </c>
      <c r="G1002" s="142" t="s">
        <v>945</v>
      </c>
      <c r="H1002" s="143">
        <v>1</v>
      </c>
      <c r="I1002" s="144"/>
      <c r="J1002" s="145">
        <f>ROUND(I1002*H1002,2)</f>
        <v>0</v>
      </c>
      <c r="K1002" s="141" t="s">
        <v>140</v>
      </c>
      <c r="L1002" s="282" t="s">
        <v>1408</v>
      </c>
      <c r="M1002" s="34"/>
      <c r="N1002" s="146" t="s">
        <v>3</v>
      </c>
      <c r="O1002" s="147" t="s">
        <v>43</v>
      </c>
      <c r="P1002" s="54"/>
      <c r="Q1002" s="148">
        <f>P1002*H1002</f>
        <v>0</v>
      </c>
      <c r="R1002" s="148">
        <v>0</v>
      </c>
      <c r="S1002" s="148">
        <f>R1002*H1002</f>
        <v>0</v>
      </c>
      <c r="T1002" s="148">
        <v>0</v>
      </c>
      <c r="U1002" s="149">
        <f>T1002*H1002</f>
        <v>0</v>
      </c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F1002" s="33"/>
      <c r="AS1002" s="150" t="s">
        <v>939</v>
      </c>
      <c r="AU1002" s="150" t="s">
        <v>136</v>
      </c>
      <c r="AV1002" s="150" t="s">
        <v>82</v>
      </c>
      <c r="AZ1002" s="18" t="s">
        <v>134</v>
      </c>
      <c r="BF1002" s="151">
        <f>IF(O1002="základní",J1002,0)</f>
        <v>0</v>
      </c>
      <c r="BG1002" s="151">
        <f>IF(O1002="snížená",J1002,0)</f>
        <v>0</v>
      </c>
      <c r="BH1002" s="151">
        <f>IF(O1002="zákl. přenesená",J1002,0)</f>
        <v>0</v>
      </c>
      <c r="BI1002" s="151">
        <f>IF(O1002="sníž. přenesená",J1002,0)</f>
        <v>0</v>
      </c>
      <c r="BJ1002" s="151">
        <f>IF(O1002="nulová",J1002,0)</f>
        <v>0</v>
      </c>
      <c r="BK1002" s="18" t="s">
        <v>80</v>
      </c>
      <c r="BL1002" s="151">
        <f>ROUND(I1002*H1002,2)</f>
        <v>0</v>
      </c>
      <c r="BM1002" s="18" t="s">
        <v>939</v>
      </c>
      <c r="BN1002" s="150" t="s">
        <v>1001</v>
      </c>
    </row>
    <row r="1003" spans="1:66" s="2" customFormat="1">
      <c r="A1003" s="33"/>
      <c r="B1003" s="34"/>
      <c r="C1003" s="33"/>
      <c r="D1003" s="152" t="s">
        <v>143</v>
      </c>
      <c r="E1003" s="33"/>
      <c r="F1003" s="153" t="s">
        <v>1000</v>
      </c>
      <c r="G1003" s="33"/>
      <c r="H1003" s="33"/>
      <c r="I1003" s="154"/>
      <c r="J1003" s="33"/>
      <c r="K1003" s="33"/>
      <c r="M1003" s="34"/>
      <c r="N1003" s="155"/>
      <c r="O1003" s="156"/>
      <c r="P1003" s="54"/>
      <c r="Q1003" s="54"/>
      <c r="R1003" s="54"/>
      <c r="S1003" s="54"/>
      <c r="T1003" s="54"/>
      <c r="U1003" s="55"/>
      <c r="V1003" s="33"/>
      <c r="W1003" s="33"/>
      <c r="X1003" s="33"/>
      <c r="Y1003" s="33"/>
      <c r="Z1003" s="33"/>
      <c r="AA1003" s="33"/>
      <c r="AB1003" s="33"/>
      <c r="AC1003" s="33"/>
      <c r="AD1003" s="33"/>
      <c r="AE1003" s="33"/>
      <c r="AF1003" s="33"/>
      <c r="AU1003" s="18" t="s">
        <v>143</v>
      </c>
      <c r="AV1003" s="18" t="s">
        <v>82</v>
      </c>
    </row>
    <row r="1004" spans="1:66" s="13" customFormat="1" ht="22.5">
      <c r="B1004" s="157"/>
      <c r="D1004" s="152" t="s">
        <v>145</v>
      </c>
      <c r="E1004" s="158" t="s">
        <v>3</v>
      </c>
      <c r="F1004" s="159" t="s">
        <v>1002</v>
      </c>
      <c r="H1004" s="158" t="s">
        <v>3</v>
      </c>
      <c r="I1004" s="160"/>
      <c r="M1004" s="157"/>
      <c r="N1004" s="161"/>
      <c r="O1004" s="162"/>
      <c r="P1004" s="162"/>
      <c r="Q1004" s="162"/>
      <c r="R1004" s="162"/>
      <c r="S1004" s="162"/>
      <c r="T1004" s="162"/>
      <c r="U1004" s="163"/>
      <c r="AU1004" s="158" t="s">
        <v>145</v>
      </c>
      <c r="AV1004" s="158" t="s">
        <v>82</v>
      </c>
      <c r="AW1004" s="13" t="s">
        <v>80</v>
      </c>
      <c r="AX1004" s="13" t="s">
        <v>34</v>
      </c>
      <c r="AY1004" s="13" t="s">
        <v>72</v>
      </c>
      <c r="AZ1004" s="158" t="s">
        <v>134</v>
      </c>
    </row>
    <row r="1005" spans="1:66" s="14" customFormat="1">
      <c r="B1005" s="164"/>
      <c r="D1005" s="152" t="s">
        <v>145</v>
      </c>
      <c r="E1005" s="165" t="s">
        <v>3</v>
      </c>
      <c r="F1005" s="166" t="s">
        <v>80</v>
      </c>
      <c r="H1005" s="167">
        <v>1</v>
      </c>
      <c r="I1005" s="168"/>
      <c r="M1005" s="164"/>
      <c r="N1005" s="169"/>
      <c r="O1005" s="170"/>
      <c r="P1005" s="170"/>
      <c r="Q1005" s="170"/>
      <c r="R1005" s="170"/>
      <c r="S1005" s="170"/>
      <c r="T1005" s="170"/>
      <c r="U1005" s="171"/>
      <c r="AU1005" s="165" t="s">
        <v>145</v>
      </c>
      <c r="AV1005" s="165" t="s">
        <v>82</v>
      </c>
      <c r="AW1005" s="14" t="s">
        <v>82</v>
      </c>
      <c r="AX1005" s="14" t="s">
        <v>34</v>
      </c>
      <c r="AY1005" s="14" t="s">
        <v>80</v>
      </c>
      <c r="AZ1005" s="165" t="s">
        <v>134</v>
      </c>
    </row>
    <row r="1006" spans="1:66" s="2" customFormat="1" ht="14.45" customHeight="1">
      <c r="A1006" s="33"/>
      <c r="B1006" s="138"/>
      <c r="C1006" s="139" t="s">
        <v>1003</v>
      </c>
      <c r="D1006" s="139" t="s">
        <v>136</v>
      </c>
      <c r="E1006" s="140" t="s">
        <v>1004</v>
      </c>
      <c r="F1006" s="141" t="s">
        <v>1005</v>
      </c>
      <c r="G1006" s="142" t="s">
        <v>945</v>
      </c>
      <c r="H1006" s="143">
        <v>1</v>
      </c>
      <c r="I1006" s="144"/>
      <c r="J1006" s="145">
        <f>ROUND(I1006*H1006,2)</f>
        <v>0</v>
      </c>
      <c r="K1006" s="141" t="s">
        <v>140</v>
      </c>
      <c r="L1006" s="282" t="s">
        <v>1408</v>
      </c>
      <c r="M1006" s="34"/>
      <c r="N1006" s="146" t="s">
        <v>3</v>
      </c>
      <c r="O1006" s="147" t="s">
        <v>43</v>
      </c>
      <c r="P1006" s="54"/>
      <c r="Q1006" s="148">
        <f>P1006*H1006</f>
        <v>0</v>
      </c>
      <c r="R1006" s="148">
        <v>0</v>
      </c>
      <c r="S1006" s="148">
        <f>R1006*H1006</f>
        <v>0</v>
      </c>
      <c r="T1006" s="148">
        <v>0</v>
      </c>
      <c r="U1006" s="149">
        <f>T1006*H1006</f>
        <v>0</v>
      </c>
      <c r="V1006" s="33"/>
      <c r="W1006" s="33"/>
      <c r="X1006" s="33"/>
      <c r="Y1006" s="33"/>
      <c r="Z1006" s="33"/>
      <c r="AA1006" s="33"/>
      <c r="AB1006" s="33"/>
      <c r="AC1006" s="33"/>
      <c r="AD1006" s="33"/>
      <c r="AE1006" s="33"/>
      <c r="AF1006" s="33"/>
      <c r="AS1006" s="150" t="s">
        <v>939</v>
      </c>
      <c r="AU1006" s="150" t="s">
        <v>136</v>
      </c>
      <c r="AV1006" s="150" t="s">
        <v>82</v>
      </c>
      <c r="AZ1006" s="18" t="s">
        <v>134</v>
      </c>
      <c r="BF1006" s="151">
        <f>IF(O1006="základní",J1006,0)</f>
        <v>0</v>
      </c>
      <c r="BG1006" s="151">
        <f>IF(O1006="snížená",J1006,0)</f>
        <v>0</v>
      </c>
      <c r="BH1006" s="151">
        <f>IF(O1006="zákl. přenesená",J1006,0)</f>
        <v>0</v>
      </c>
      <c r="BI1006" s="151">
        <f>IF(O1006="sníž. přenesená",J1006,0)</f>
        <v>0</v>
      </c>
      <c r="BJ1006" s="151">
        <f>IF(O1006="nulová",J1006,0)</f>
        <v>0</v>
      </c>
      <c r="BK1006" s="18" t="s">
        <v>80</v>
      </c>
      <c r="BL1006" s="151">
        <f>ROUND(I1006*H1006,2)</f>
        <v>0</v>
      </c>
      <c r="BM1006" s="18" t="s">
        <v>939</v>
      </c>
      <c r="BN1006" s="150" t="s">
        <v>1006</v>
      </c>
    </row>
    <row r="1007" spans="1:66" s="2" customFormat="1">
      <c r="A1007" s="33"/>
      <c r="B1007" s="34"/>
      <c r="C1007" s="33"/>
      <c r="D1007" s="152" t="s">
        <v>143</v>
      </c>
      <c r="E1007" s="33"/>
      <c r="F1007" s="153" t="s">
        <v>1005</v>
      </c>
      <c r="G1007" s="33"/>
      <c r="H1007" s="33"/>
      <c r="I1007" s="154"/>
      <c r="J1007" s="33"/>
      <c r="K1007" s="33"/>
      <c r="M1007" s="34"/>
      <c r="N1007" s="155"/>
      <c r="O1007" s="156"/>
      <c r="P1007" s="54"/>
      <c r="Q1007" s="54"/>
      <c r="R1007" s="54"/>
      <c r="S1007" s="54"/>
      <c r="T1007" s="54"/>
      <c r="U1007" s="55"/>
      <c r="V1007" s="33"/>
      <c r="W1007" s="33"/>
      <c r="X1007" s="33"/>
      <c r="Y1007" s="33"/>
      <c r="Z1007" s="33"/>
      <c r="AA1007" s="33"/>
      <c r="AB1007" s="33"/>
      <c r="AC1007" s="33"/>
      <c r="AD1007" s="33"/>
      <c r="AE1007" s="33"/>
      <c r="AF1007" s="33"/>
      <c r="AU1007" s="18" t="s">
        <v>143</v>
      </c>
      <c r="AV1007" s="18" t="s">
        <v>82</v>
      </c>
    </row>
    <row r="1008" spans="1:66" s="13" customFormat="1">
      <c r="B1008" s="157"/>
      <c r="D1008" s="152" t="s">
        <v>145</v>
      </c>
      <c r="E1008" s="158" t="s">
        <v>3</v>
      </c>
      <c r="F1008" s="159" t="s">
        <v>1007</v>
      </c>
      <c r="H1008" s="158" t="s">
        <v>3</v>
      </c>
      <c r="I1008" s="160"/>
      <c r="M1008" s="157"/>
      <c r="N1008" s="161"/>
      <c r="O1008" s="162"/>
      <c r="P1008" s="162"/>
      <c r="Q1008" s="162"/>
      <c r="R1008" s="162"/>
      <c r="S1008" s="162"/>
      <c r="T1008" s="162"/>
      <c r="U1008" s="163"/>
      <c r="AU1008" s="158" t="s">
        <v>145</v>
      </c>
      <c r="AV1008" s="158" t="s">
        <v>82</v>
      </c>
      <c r="AW1008" s="13" t="s">
        <v>80</v>
      </c>
      <c r="AX1008" s="13" t="s">
        <v>34</v>
      </c>
      <c r="AY1008" s="13" t="s">
        <v>72</v>
      </c>
      <c r="AZ1008" s="158" t="s">
        <v>134</v>
      </c>
    </row>
    <row r="1009" spans="1:66" s="14" customFormat="1">
      <c r="B1009" s="164"/>
      <c r="D1009" s="152" t="s">
        <v>145</v>
      </c>
      <c r="E1009" s="165" t="s">
        <v>3</v>
      </c>
      <c r="F1009" s="166" t="s">
        <v>80</v>
      </c>
      <c r="H1009" s="167">
        <v>1</v>
      </c>
      <c r="I1009" s="168"/>
      <c r="M1009" s="164"/>
      <c r="N1009" s="169"/>
      <c r="O1009" s="170"/>
      <c r="P1009" s="170"/>
      <c r="Q1009" s="170"/>
      <c r="R1009" s="170"/>
      <c r="S1009" s="170"/>
      <c r="T1009" s="170"/>
      <c r="U1009" s="171"/>
      <c r="AU1009" s="165" t="s">
        <v>145</v>
      </c>
      <c r="AV1009" s="165" t="s">
        <v>82</v>
      </c>
      <c r="AW1009" s="14" t="s">
        <v>82</v>
      </c>
      <c r="AX1009" s="14" t="s">
        <v>34</v>
      </c>
      <c r="AY1009" s="14" t="s">
        <v>80</v>
      </c>
      <c r="AZ1009" s="165" t="s">
        <v>134</v>
      </c>
    </row>
    <row r="1010" spans="1:66" s="12" customFormat="1" ht="22.9" customHeight="1">
      <c r="B1010" s="125"/>
      <c r="D1010" s="126" t="s">
        <v>71</v>
      </c>
      <c r="E1010" s="136" t="s">
        <v>1008</v>
      </c>
      <c r="F1010" s="136" t="s">
        <v>1009</v>
      </c>
      <c r="I1010" s="128"/>
      <c r="J1010" s="137">
        <f>BL1010</f>
        <v>0</v>
      </c>
      <c r="L1010" s="281"/>
      <c r="M1010" s="125"/>
      <c r="N1010" s="130"/>
      <c r="O1010" s="131"/>
      <c r="P1010" s="131"/>
      <c r="Q1010" s="132">
        <f>SUM(Q1011:Q1017)</f>
        <v>0</v>
      </c>
      <c r="R1010" s="131"/>
      <c r="S1010" s="132">
        <f>SUM(S1011:S1017)</f>
        <v>0</v>
      </c>
      <c r="T1010" s="131"/>
      <c r="U1010" s="133">
        <f>SUM(U1011:U1017)</f>
        <v>0</v>
      </c>
      <c r="AS1010" s="126" t="s">
        <v>177</v>
      </c>
      <c r="AU1010" s="134" t="s">
        <v>71</v>
      </c>
      <c r="AV1010" s="134" t="s">
        <v>80</v>
      </c>
      <c r="AZ1010" s="126" t="s">
        <v>134</v>
      </c>
      <c r="BL1010" s="135">
        <f>SUM(BL1011:BL1017)</f>
        <v>0</v>
      </c>
    </row>
    <row r="1011" spans="1:66" s="2" customFormat="1" ht="14.45" customHeight="1">
      <c r="A1011" s="33"/>
      <c r="B1011" s="138"/>
      <c r="C1011" s="139" t="s">
        <v>1010</v>
      </c>
      <c r="D1011" s="139" t="s">
        <v>136</v>
      </c>
      <c r="E1011" s="140" t="s">
        <v>1011</v>
      </c>
      <c r="F1011" s="141" t="s">
        <v>1012</v>
      </c>
      <c r="G1011" s="142" t="s">
        <v>945</v>
      </c>
      <c r="H1011" s="143">
        <v>2</v>
      </c>
      <c r="I1011" s="144"/>
      <c r="J1011" s="145">
        <f>ROUND(I1011*H1011,2)</f>
        <v>0</v>
      </c>
      <c r="K1011" s="141" t="s">
        <v>140</v>
      </c>
      <c r="L1011" s="282" t="s">
        <v>1408</v>
      </c>
      <c r="M1011" s="34"/>
      <c r="N1011" s="146" t="s">
        <v>3</v>
      </c>
      <c r="O1011" s="147" t="s">
        <v>43</v>
      </c>
      <c r="P1011" s="54"/>
      <c r="Q1011" s="148">
        <f>P1011*H1011</f>
        <v>0</v>
      </c>
      <c r="R1011" s="148">
        <v>0</v>
      </c>
      <c r="S1011" s="148">
        <f>R1011*H1011</f>
        <v>0</v>
      </c>
      <c r="T1011" s="148">
        <v>0</v>
      </c>
      <c r="U1011" s="149">
        <f>T1011*H1011</f>
        <v>0</v>
      </c>
      <c r="V1011" s="33"/>
      <c r="W1011" s="33"/>
      <c r="X1011" s="33"/>
      <c r="Y1011" s="33"/>
      <c r="Z1011" s="33"/>
      <c r="AA1011" s="33"/>
      <c r="AB1011" s="33"/>
      <c r="AC1011" s="33"/>
      <c r="AD1011" s="33"/>
      <c r="AE1011" s="33"/>
      <c r="AF1011" s="33"/>
      <c r="AS1011" s="150" t="s">
        <v>939</v>
      </c>
      <c r="AU1011" s="150" t="s">
        <v>136</v>
      </c>
      <c r="AV1011" s="150" t="s">
        <v>82</v>
      </c>
      <c r="AZ1011" s="18" t="s">
        <v>134</v>
      </c>
      <c r="BF1011" s="151">
        <f>IF(O1011="základní",J1011,0)</f>
        <v>0</v>
      </c>
      <c r="BG1011" s="151">
        <f>IF(O1011="snížená",J1011,0)</f>
        <v>0</v>
      </c>
      <c r="BH1011" s="151">
        <f>IF(O1011="zákl. přenesená",J1011,0)</f>
        <v>0</v>
      </c>
      <c r="BI1011" s="151">
        <f>IF(O1011="sníž. přenesená",J1011,0)</f>
        <v>0</v>
      </c>
      <c r="BJ1011" s="151">
        <f>IF(O1011="nulová",J1011,0)</f>
        <v>0</v>
      </c>
      <c r="BK1011" s="18" t="s">
        <v>80</v>
      </c>
      <c r="BL1011" s="151">
        <f>ROUND(I1011*H1011,2)</f>
        <v>0</v>
      </c>
      <c r="BM1011" s="18" t="s">
        <v>939</v>
      </c>
      <c r="BN1011" s="150" t="s">
        <v>1013</v>
      </c>
    </row>
    <row r="1012" spans="1:66" s="2" customFormat="1">
      <c r="A1012" s="33"/>
      <c r="B1012" s="34"/>
      <c r="C1012" s="33"/>
      <c r="D1012" s="152" t="s">
        <v>143</v>
      </c>
      <c r="E1012" s="33"/>
      <c r="F1012" s="153" t="s">
        <v>1012</v>
      </c>
      <c r="G1012" s="33"/>
      <c r="H1012" s="33"/>
      <c r="I1012" s="154"/>
      <c r="J1012" s="33"/>
      <c r="K1012" s="33"/>
      <c r="M1012" s="34"/>
      <c r="N1012" s="155"/>
      <c r="O1012" s="156"/>
      <c r="P1012" s="54"/>
      <c r="Q1012" s="54"/>
      <c r="R1012" s="54"/>
      <c r="S1012" s="54"/>
      <c r="T1012" s="54"/>
      <c r="U1012" s="55"/>
      <c r="V1012" s="33"/>
      <c r="W1012" s="33"/>
      <c r="X1012" s="33"/>
      <c r="Y1012" s="33"/>
      <c r="Z1012" s="33"/>
      <c r="AA1012" s="33"/>
      <c r="AB1012" s="33"/>
      <c r="AC1012" s="33"/>
      <c r="AD1012" s="33"/>
      <c r="AE1012" s="33"/>
      <c r="AF1012" s="33"/>
      <c r="AU1012" s="18" t="s">
        <v>143</v>
      </c>
      <c r="AV1012" s="18" t="s">
        <v>82</v>
      </c>
    </row>
    <row r="1013" spans="1:66" s="13" customFormat="1">
      <c r="B1013" s="157"/>
      <c r="D1013" s="152" t="s">
        <v>145</v>
      </c>
      <c r="E1013" s="158" t="s">
        <v>3</v>
      </c>
      <c r="F1013" s="159" t="s">
        <v>1014</v>
      </c>
      <c r="H1013" s="158" t="s">
        <v>3</v>
      </c>
      <c r="I1013" s="160"/>
      <c r="M1013" s="157"/>
      <c r="N1013" s="161"/>
      <c r="O1013" s="162"/>
      <c r="P1013" s="162"/>
      <c r="Q1013" s="162"/>
      <c r="R1013" s="162"/>
      <c r="S1013" s="162"/>
      <c r="T1013" s="162"/>
      <c r="U1013" s="163"/>
      <c r="AU1013" s="158" t="s">
        <v>145</v>
      </c>
      <c r="AV1013" s="158" t="s">
        <v>82</v>
      </c>
      <c r="AW1013" s="13" t="s">
        <v>80</v>
      </c>
      <c r="AX1013" s="13" t="s">
        <v>34</v>
      </c>
      <c r="AY1013" s="13" t="s">
        <v>72</v>
      </c>
      <c r="AZ1013" s="158" t="s">
        <v>134</v>
      </c>
    </row>
    <row r="1014" spans="1:66" s="14" customFormat="1">
      <c r="B1014" s="164"/>
      <c r="D1014" s="152" t="s">
        <v>145</v>
      </c>
      <c r="E1014" s="165" t="s">
        <v>3</v>
      </c>
      <c r="F1014" s="166" t="s">
        <v>80</v>
      </c>
      <c r="H1014" s="167">
        <v>1</v>
      </c>
      <c r="I1014" s="168"/>
      <c r="M1014" s="164"/>
      <c r="N1014" s="169"/>
      <c r="O1014" s="170"/>
      <c r="P1014" s="170"/>
      <c r="Q1014" s="170"/>
      <c r="R1014" s="170"/>
      <c r="S1014" s="170"/>
      <c r="T1014" s="170"/>
      <c r="U1014" s="171"/>
      <c r="AU1014" s="165" t="s">
        <v>145</v>
      </c>
      <c r="AV1014" s="165" t="s">
        <v>82</v>
      </c>
      <c r="AW1014" s="14" t="s">
        <v>82</v>
      </c>
      <c r="AX1014" s="14" t="s">
        <v>34</v>
      </c>
      <c r="AY1014" s="14" t="s">
        <v>72</v>
      </c>
      <c r="AZ1014" s="165" t="s">
        <v>134</v>
      </c>
    </row>
    <row r="1015" spans="1:66" s="13" customFormat="1">
      <c r="B1015" s="157"/>
      <c r="D1015" s="152" t="s">
        <v>145</v>
      </c>
      <c r="E1015" s="158" t="s">
        <v>3</v>
      </c>
      <c r="F1015" s="159" t="s">
        <v>1015</v>
      </c>
      <c r="H1015" s="158" t="s">
        <v>3</v>
      </c>
      <c r="I1015" s="160"/>
      <c r="M1015" s="157"/>
      <c r="N1015" s="161"/>
      <c r="O1015" s="162"/>
      <c r="P1015" s="162"/>
      <c r="Q1015" s="162"/>
      <c r="R1015" s="162"/>
      <c r="S1015" s="162"/>
      <c r="T1015" s="162"/>
      <c r="U1015" s="163"/>
      <c r="AU1015" s="158" t="s">
        <v>145</v>
      </c>
      <c r="AV1015" s="158" t="s">
        <v>82</v>
      </c>
      <c r="AW1015" s="13" t="s">
        <v>80</v>
      </c>
      <c r="AX1015" s="13" t="s">
        <v>34</v>
      </c>
      <c r="AY1015" s="13" t="s">
        <v>72</v>
      </c>
      <c r="AZ1015" s="158" t="s">
        <v>134</v>
      </c>
    </row>
    <row r="1016" spans="1:66" s="14" customFormat="1">
      <c r="B1016" s="164"/>
      <c r="D1016" s="152" t="s">
        <v>145</v>
      </c>
      <c r="E1016" s="165" t="s">
        <v>3</v>
      </c>
      <c r="F1016" s="166" t="s">
        <v>80</v>
      </c>
      <c r="H1016" s="167">
        <v>1</v>
      </c>
      <c r="I1016" s="168"/>
      <c r="M1016" s="164"/>
      <c r="N1016" s="169"/>
      <c r="O1016" s="170"/>
      <c r="P1016" s="170"/>
      <c r="Q1016" s="170"/>
      <c r="R1016" s="170"/>
      <c r="S1016" s="170"/>
      <c r="T1016" s="170"/>
      <c r="U1016" s="171"/>
      <c r="AU1016" s="165" t="s">
        <v>145</v>
      </c>
      <c r="AV1016" s="165" t="s">
        <v>82</v>
      </c>
      <c r="AW1016" s="14" t="s">
        <v>82</v>
      </c>
      <c r="AX1016" s="14" t="s">
        <v>34</v>
      </c>
      <c r="AY1016" s="14" t="s">
        <v>72</v>
      </c>
      <c r="AZ1016" s="165" t="s">
        <v>134</v>
      </c>
    </row>
    <row r="1017" spans="1:66" s="15" customFormat="1">
      <c r="B1017" s="172"/>
      <c r="D1017" s="152" t="s">
        <v>145</v>
      </c>
      <c r="E1017" s="173" t="s">
        <v>3</v>
      </c>
      <c r="F1017" s="174" t="s">
        <v>155</v>
      </c>
      <c r="H1017" s="175">
        <v>2</v>
      </c>
      <c r="I1017" s="176"/>
      <c r="M1017" s="172"/>
      <c r="N1017" s="177"/>
      <c r="O1017" s="178"/>
      <c r="P1017" s="178"/>
      <c r="Q1017" s="178"/>
      <c r="R1017" s="178"/>
      <c r="S1017" s="178"/>
      <c r="T1017" s="178"/>
      <c r="U1017" s="179"/>
      <c r="AU1017" s="173" t="s">
        <v>145</v>
      </c>
      <c r="AV1017" s="173" t="s">
        <v>82</v>
      </c>
      <c r="AW1017" s="15" t="s">
        <v>141</v>
      </c>
      <c r="AX1017" s="15" t="s">
        <v>34</v>
      </c>
      <c r="AY1017" s="15" t="s">
        <v>80</v>
      </c>
      <c r="AZ1017" s="173" t="s">
        <v>134</v>
      </c>
    </row>
    <row r="1018" spans="1:66" s="12" customFormat="1" ht="22.9" customHeight="1">
      <c r="B1018" s="125"/>
      <c r="D1018" s="126" t="s">
        <v>71</v>
      </c>
      <c r="E1018" s="136" t="s">
        <v>1016</v>
      </c>
      <c r="F1018" s="136" t="s">
        <v>1017</v>
      </c>
      <c r="I1018" s="128"/>
      <c r="J1018" s="137">
        <f>BL1018</f>
        <v>0</v>
      </c>
      <c r="L1018" s="281"/>
      <c r="M1018" s="125"/>
      <c r="N1018" s="130"/>
      <c r="O1018" s="131"/>
      <c r="P1018" s="131"/>
      <c r="Q1018" s="132">
        <f>SUM(Q1019:Q1031)</f>
        <v>0</v>
      </c>
      <c r="R1018" s="131"/>
      <c r="S1018" s="132">
        <f>SUM(S1019:S1031)</f>
        <v>0</v>
      </c>
      <c r="T1018" s="131"/>
      <c r="U1018" s="133">
        <f>SUM(U1019:U1031)</f>
        <v>0</v>
      </c>
      <c r="AS1018" s="126" t="s">
        <v>177</v>
      </c>
      <c r="AU1018" s="134" t="s">
        <v>71</v>
      </c>
      <c r="AV1018" s="134" t="s">
        <v>80</v>
      </c>
      <c r="AZ1018" s="126" t="s">
        <v>134</v>
      </c>
      <c r="BL1018" s="135">
        <f>SUM(BL1019:BL1031)</f>
        <v>0</v>
      </c>
    </row>
    <row r="1019" spans="1:66" s="2" customFormat="1" ht="14.45" customHeight="1">
      <c r="A1019" s="33"/>
      <c r="B1019" s="138"/>
      <c r="C1019" s="139" t="s">
        <v>1018</v>
      </c>
      <c r="D1019" s="139" t="s">
        <v>136</v>
      </c>
      <c r="E1019" s="140" t="s">
        <v>1019</v>
      </c>
      <c r="F1019" s="141" t="s">
        <v>1020</v>
      </c>
      <c r="G1019" s="142" t="s">
        <v>613</v>
      </c>
      <c r="H1019" s="143">
        <v>0.68</v>
      </c>
      <c r="I1019" s="144"/>
      <c r="J1019" s="145">
        <f>ROUND(I1019*H1019,2)</f>
        <v>0</v>
      </c>
      <c r="K1019" s="141" t="s">
        <v>140</v>
      </c>
      <c r="L1019" s="282" t="s">
        <v>1408</v>
      </c>
      <c r="M1019" s="34"/>
      <c r="N1019" s="146" t="s">
        <v>3</v>
      </c>
      <c r="O1019" s="147" t="s">
        <v>43</v>
      </c>
      <c r="P1019" s="54"/>
      <c r="Q1019" s="148">
        <f>P1019*H1019</f>
        <v>0</v>
      </c>
      <c r="R1019" s="148">
        <v>0</v>
      </c>
      <c r="S1019" s="148">
        <f>R1019*H1019</f>
        <v>0</v>
      </c>
      <c r="T1019" s="148">
        <v>0</v>
      </c>
      <c r="U1019" s="149">
        <f>T1019*H1019</f>
        <v>0</v>
      </c>
      <c r="V1019" s="33"/>
      <c r="W1019" s="33"/>
      <c r="X1019" s="33"/>
      <c r="Y1019" s="33"/>
      <c r="Z1019" s="33"/>
      <c r="AA1019" s="33"/>
      <c r="AB1019" s="33"/>
      <c r="AC1019" s="33"/>
      <c r="AD1019" s="33"/>
      <c r="AE1019" s="33"/>
      <c r="AF1019" s="33"/>
      <c r="AS1019" s="150" t="s">
        <v>939</v>
      </c>
      <c r="AU1019" s="150" t="s">
        <v>136</v>
      </c>
      <c r="AV1019" s="150" t="s">
        <v>82</v>
      </c>
      <c r="AZ1019" s="18" t="s">
        <v>134</v>
      </c>
      <c r="BF1019" s="151">
        <f>IF(O1019="základní",J1019,0)</f>
        <v>0</v>
      </c>
      <c r="BG1019" s="151">
        <f>IF(O1019="snížená",J1019,0)</f>
        <v>0</v>
      </c>
      <c r="BH1019" s="151">
        <f>IF(O1019="zákl. přenesená",J1019,0)</f>
        <v>0</v>
      </c>
      <c r="BI1019" s="151">
        <f>IF(O1019="sníž. přenesená",J1019,0)</f>
        <v>0</v>
      </c>
      <c r="BJ1019" s="151">
        <f>IF(O1019="nulová",J1019,0)</f>
        <v>0</v>
      </c>
      <c r="BK1019" s="18" t="s">
        <v>80</v>
      </c>
      <c r="BL1019" s="151">
        <f>ROUND(I1019*H1019,2)</f>
        <v>0</v>
      </c>
      <c r="BM1019" s="18" t="s">
        <v>939</v>
      </c>
      <c r="BN1019" s="150" t="s">
        <v>1021</v>
      </c>
    </row>
    <row r="1020" spans="1:66" s="2" customFormat="1">
      <c r="A1020" s="33"/>
      <c r="B1020" s="34"/>
      <c r="C1020" s="33"/>
      <c r="D1020" s="152" t="s">
        <v>143</v>
      </c>
      <c r="E1020" s="33"/>
      <c r="F1020" s="153" t="s">
        <v>1020</v>
      </c>
      <c r="G1020" s="33"/>
      <c r="H1020" s="33"/>
      <c r="I1020" s="154"/>
      <c r="J1020" s="33"/>
      <c r="K1020" s="33"/>
      <c r="M1020" s="34"/>
      <c r="N1020" s="155"/>
      <c r="O1020" s="156"/>
      <c r="P1020" s="54"/>
      <c r="Q1020" s="54"/>
      <c r="R1020" s="54"/>
      <c r="S1020" s="54"/>
      <c r="T1020" s="54"/>
      <c r="U1020" s="55"/>
      <c r="V1020" s="33"/>
      <c r="W1020" s="33"/>
      <c r="X1020" s="33"/>
      <c r="Y1020" s="33"/>
      <c r="Z1020" s="33"/>
      <c r="AA1020" s="33"/>
      <c r="AB1020" s="33"/>
      <c r="AC1020" s="33"/>
      <c r="AD1020" s="33"/>
      <c r="AE1020" s="33"/>
      <c r="AF1020" s="33"/>
      <c r="AU1020" s="18" t="s">
        <v>143</v>
      </c>
      <c r="AV1020" s="18" t="s">
        <v>82</v>
      </c>
    </row>
    <row r="1021" spans="1:66" s="13" customFormat="1">
      <c r="B1021" s="157"/>
      <c r="D1021" s="152" t="s">
        <v>145</v>
      </c>
      <c r="E1021" s="158" t="s">
        <v>3</v>
      </c>
      <c r="F1021" s="159" t="s">
        <v>1022</v>
      </c>
      <c r="H1021" s="158" t="s">
        <v>3</v>
      </c>
      <c r="I1021" s="160"/>
      <c r="M1021" s="157"/>
      <c r="N1021" s="161"/>
      <c r="O1021" s="162"/>
      <c r="P1021" s="162"/>
      <c r="Q1021" s="162"/>
      <c r="R1021" s="162"/>
      <c r="S1021" s="162"/>
      <c r="T1021" s="162"/>
      <c r="U1021" s="163"/>
      <c r="AU1021" s="158" t="s">
        <v>145</v>
      </c>
      <c r="AV1021" s="158" t="s">
        <v>82</v>
      </c>
      <c r="AW1021" s="13" t="s">
        <v>80</v>
      </c>
      <c r="AX1021" s="13" t="s">
        <v>34</v>
      </c>
      <c r="AY1021" s="13" t="s">
        <v>72</v>
      </c>
      <c r="AZ1021" s="158" t="s">
        <v>134</v>
      </c>
    </row>
    <row r="1022" spans="1:66" s="13" customFormat="1">
      <c r="B1022" s="157"/>
      <c r="D1022" s="152" t="s">
        <v>145</v>
      </c>
      <c r="E1022" s="158" t="s">
        <v>3</v>
      </c>
      <c r="F1022" s="159" t="s">
        <v>1023</v>
      </c>
      <c r="H1022" s="158" t="s">
        <v>3</v>
      </c>
      <c r="I1022" s="160"/>
      <c r="M1022" s="157"/>
      <c r="N1022" s="161"/>
      <c r="O1022" s="162"/>
      <c r="P1022" s="162"/>
      <c r="Q1022" s="162"/>
      <c r="R1022" s="162"/>
      <c r="S1022" s="162"/>
      <c r="T1022" s="162"/>
      <c r="U1022" s="163"/>
      <c r="AU1022" s="158" t="s">
        <v>145</v>
      </c>
      <c r="AV1022" s="158" t="s">
        <v>82</v>
      </c>
      <c r="AW1022" s="13" t="s">
        <v>80</v>
      </c>
      <c r="AX1022" s="13" t="s">
        <v>34</v>
      </c>
      <c r="AY1022" s="13" t="s">
        <v>72</v>
      </c>
      <c r="AZ1022" s="158" t="s">
        <v>134</v>
      </c>
    </row>
    <row r="1023" spans="1:66" s="13" customFormat="1">
      <c r="B1023" s="157"/>
      <c r="D1023" s="152" t="s">
        <v>145</v>
      </c>
      <c r="E1023" s="158" t="s">
        <v>3</v>
      </c>
      <c r="F1023" s="159" t="s">
        <v>1024</v>
      </c>
      <c r="H1023" s="158" t="s">
        <v>3</v>
      </c>
      <c r="I1023" s="160"/>
      <c r="M1023" s="157"/>
      <c r="N1023" s="161"/>
      <c r="O1023" s="162"/>
      <c r="P1023" s="162"/>
      <c r="Q1023" s="162"/>
      <c r="R1023" s="162"/>
      <c r="S1023" s="162"/>
      <c r="T1023" s="162"/>
      <c r="U1023" s="163"/>
      <c r="AU1023" s="158" t="s">
        <v>145</v>
      </c>
      <c r="AV1023" s="158" t="s">
        <v>82</v>
      </c>
      <c r="AW1023" s="13" t="s">
        <v>80</v>
      </c>
      <c r="AX1023" s="13" t="s">
        <v>34</v>
      </c>
      <c r="AY1023" s="13" t="s">
        <v>72</v>
      </c>
      <c r="AZ1023" s="158" t="s">
        <v>134</v>
      </c>
    </row>
    <row r="1024" spans="1:66" s="14" customFormat="1">
      <c r="B1024" s="164"/>
      <c r="D1024" s="152" t="s">
        <v>145</v>
      </c>
      <c r="E1024" s="165" t="s">
        <v>3</v>
      </c>
      <c r="F1024" s="166" t="s">
        <v>1025</v>
      </c>
      <c r="H1024" s="167">
        <v>0.68</v>
      </c>
      <c r="I1024" s="168"/>
      <c r="M1024" s="164"/>
      <c r="N1024" s="169"/>
      <c r="O1024" s="170"/>
      <c r="P1024" s="170"/>
      <c r="Q1024" s="170"/>
      <c r="R1024" s="170"/>
      <c r="S1024" s="170"/>
      <c r="T1024" s="170"/>
      <c r="U1024" s="171"/>
      <c r="AU1024" s="165" t="s">
        <v>145</v>
      </c>
      <c r="AV1024" s="165" t="s">
        <v>82</v>
      </c>
      <c r="AW1024" s="14" t="s">
        <v>82</v>
      </c>
      <c r="AX1024" s="14" t="s">
        <v>34</v>
      </c>
      <c r="AY1024" s="14" t="s">
        <v>80</v>
      </c>
      <c r="AZ1024" s="165" t="s">
        <v>134</v>
      </c>
    </row>
    <row r="1025" spans="1:66" s="2" customFormat="1" ht="14.45" customHeight="1">
      <c r="A1025" s="33"/>
      <c r="B1025" s="138"/>
      <c r="C1025" s="139" t="s">
        <v>1026</v>
      </c>
      <c r="D1025" s="139" t="s">
        <v>136</v>
      </c>
      <c r="E1025" s="140" t="s">
        <v>1027</v>
      </c>
      <c r="F1025" s="141" t="s">
        <v>1028</v>
      </c>
      <c r="G1025" s="142" t="s">
        <v>945</v>
      </c>
      <c r="H1025" s="143">
        <v>1</v>
      </c>
      <c r="I1025" s="144"/>
      <c r="J1025" s="145">
        <f>ROUND(I1025*H1025,2)</f>
        <v>0</v>
      </c>
      <c r="K1025" s="141" t="s">
        <v>140</v>
      </c>
      <c r="L1025" s="282" t="s">
        <v>1300</v>
      </c>
      <c r="M1025" s="34"/>
      <c r="N1025" s="146" t="s">
        <v>3</v>
      </c>
      <c r="O1025" s="147" t="s">
        <v>43</v>
      </c>
      <c r="P1025" s="54"/>
      <c r="Q1025" s="148">
        <f>P1025*H1025</f>
        <v>0</v>
      </c>
      <c r="R1025" s="148">
        <v>0</v>
      </c>
      <c r="S1025" s="148">
        <f>R1025*H1025</f>
        <v>0</v>
      </c>
      <c r="T1025" s="148">
        <v>0</v>
      </c>
      <c r="U1025" s="149">
        <f>T1025*H1025</f>
        <v>0</v>
      </c>
      <c r="V1025" s="33"/>
      <c r="W1025" s="33"/>
      <c r="X1025" s="33"/>
      <c r="Y1025" s="33"/>
      <c r="Z1025" s="33"/>
      <c r="AA1025" s="33"/>
      <c r="AB1025" s="33"/>
      <c r="AC1025" s="33"/>
      <c r="AD1025" s="33"/>
      <c r="AE1025" s="33"/>
      <c r="AF1025" s="33"/>
      <c r="AS1025" s="150" t="s">
        <v>939</v>
      </c>
      <c r="AU1025" s="150" t="s">
        <v>136</v>
      </c>
      <c r="AV1025" s="150" t="s">
        <v>82</v>
      </c>
      <c r="AZ1025" s="18" t="s">
        <v>134</v>
      </c>
      <c r="BF1025" s="151">
        <f>IF(O1025="základní",J1025,0)</f>
        <v>0</v>
      </c>
      <c r="BG1025" s="151">
        <f>IF(O1025="snížená",J1025,0)</f>
        <v>0</v>
      </c>
      <c r="BH1025" s="151">
        <f>IF(O1025="zákl. přenesená",J1025,0)</f>
        <v>0</v>
      </c>
      <c r="BI1025" s="151">
        <f>IF(O1025="sníž. přenesená",J1025,0)</f>
        <v>0</v>
      </c>
      <c r="BJ1025" s="151">
        <f>IF(O1025="nulová",J1025,0)</f>
        <v>0</v>
      </c>
      <c r="BK1025" s="18" t="s">
        <v>80</v>
      </c>
      <c r="BL1025" s="151">
        <f>ROUND(I1025*H1025,2)</f>
        <v>0</v>
      </c>
      <c r="BM1025" s="18" t="s">
        <v>939</v>
      </c>
      <c r="BN1025" s="150" t="s">
        <v>1029</v>
      </c>
    </row>
    <row r="1026" spans="1:66" s="2" customFormat="1">
      <c r="A1026" s="33"/>
      <c r="B1026" s="34"/>
      <c r="C1026" s="33"/>
      <c r="D1026" s="152" t="s">
        <v>143</v>
      </c>
      <c r="E1026" s="33"/>
      <c r="F1026" s="153" t="s">
        <v>1028</v>
      </c>
      <c r="G1026" s="33"/>
      <c r="H1026" s="33"/>
      <c r="I1026" s="154"/>
      <c r="J1026" s="33"/>
      <c r="K1026" s="33"/>
      <c r="M1026" s="34"/>
      <c r="N1026" s="155"/>
      <c r="O1026" s="156"/>
      <c r="P1026" s="54"/>
      <c r="Q1026" s="54"/>
      <c r="R1026" s="54"/>
      <c r="S1026" s="54"/>
      <c r="T1026" s="54"/>
      <c r="U1026" s="55"/>
      <c r="V1026" s="33"/>
      <c r="W1026" s="33"/>
      <c r="X1026" s="33"/>
      <c r="Y1026" s="33"/>
      <c r="Z1026" s="33"/>
      <c r="AA1026" s="33"/>
      <c r="AB1026" s="33"/>
      <c r="AC1026" s="33"/>
      <c r="AD1026" s="33"/>
      <c r="AE1026" s="33"/>
      <c r="AF1026" s="33"/>
      <c r="AU1026" s="18" t="s">
        <v>143</v>
      </c>
      <c r="AV1026" s="18" t="s">
        <v>82</v>
      </c>
    </row>
    <row r="1027" spans="1:66" s="13" customFormat="1">
      <c r="B1027" s="157"/>
      <c r="D1027" s="152" t="s">
        <v>145</v>
      </c>
      <c r="E1027" s="158" t="s">
        <v>3</v>
      </c>
      <c r="F1027" s="159" t="s">
        <v>1028</v>
      </c>
      <c r="H1027" s="158" t="s">
        <v>3</v>
      </c>
      <c r="I1027" s="160"/>
      <c r="M1027" s="157"/>
      <c r="N1027" s="161"/>
      <c r="O1027" s="162"/>
      <c r="P1027" s="162"/>
      <c r="Q1027" s="162"/>
      <c r="R1027" s="162"/>
      <c r="S1027" s="162"/>
      <c r="T1027" s="162"/>
      <c r="U1027" s="163"/>
      <c r="AU1027" s="158" t="s">
        <v>145</v>
      </c>
      <c r="AV1027" s="158" t="s">
        <v>82</v>
      </c>
      <c r="AW1027" s="13" t="s">
        <v>80</v>
      </c>
      <c r="AX1027" s="13" t="s">
        <v>34</v>
      </c>
      <c r="AY1027" s="13" t="s">
        <v>72</v>
      </c>
      <c r="AZ1027" s="158" t="s">
        <v>134</v>
      </c>
    </row>
    <row r="1028" spans="1:66" s="13" customFormat="1" ht="22.5">
      <c r="B1028" s="157"/>
      <c r="D1028" s="152" t="s">
        <v>145</v>
      </c>
      <c r="E1028" s="158" t="s">
        <v>3</v>
      </c>
      <c r="F1028" s="159" t="s">
        <v>1030</v>
      </c>
      <c r="H1028" s="158" t="s">
        <v>3</v>
      </c>
      <c r="I1028" s="160"/>
      <c r="M1028" s="157"/>
      <c r="N1028" s="161"/>
      <c r="O1028" s="162"/>
      <c r="P1028" s="162"/>
      <c r="Q1028" s="162"/>
      <c r="R1028" s="162"/>
      <c r="S1028" s="162"/>
      <c r="T1028" s="162"/>
      <c r="U1028" s="163"/>
      <c r="AU1028" s="158" t="s">
        <v>145</v>
      </c>
      <c r="AV1028" s="158" t="s">
        <v>82</v>
      </c>
      <c r="AW1028" s="13" t="s">
        <v>80</v>
      </c>
      <c r="AX1028" s="13" t="s">
        <v>34</v>
      </c>
      <c r="AY1028" s="13" t="s">
        <v>72</v>
      </c>
      <c r="AZ1028" s="158" t="s">
        <v>134</v>
      </c>
    </row>
    <row r="1029" spans="1:66" s="13" customFormat="1">
      <c r="B1029" s="157"/>
      <c r="D1029" s="152" t="s">
        <v>145</v>
      </c>
      <c r="E1029" s="158" t="s">
        <v>3</v>
      </c>
      <c r="F1029" s="159" t="s">
        <v>1031</v>
      </c>
      <c r="H1029" s="158" t="s">
        <v>3</v>
      </c>
      <c r="I1029" s="160"/>
      <c r="M1029" s="157"/>
      <c r="N1029" s="161"/>
      <c r="O1029" s="162"/>
      <c r="P1029" s="162"/>
      <c r="Q1029" s="162"/>
      <c r="R1029" s="162"/>
      <c r="S1029" s="162"/>
      <c r="T1029" s="162"/>
      <c r="U1029" s="163"/>
      <c r="AU1029" s="158" t="s">
        <v>145</v>
      </c>
      <c r="AV1029" s="158" t="s">
        <v>82</v>
      </c>
      <c r="AW1029" s="13" t="s">
        <v>80</v>
      </c>
      <c r="AX1029" s="13" t="s">
        <v>34</v>
      </c>
      <c r="AY1029" s="13" t="s">
        <v>72</v>
      </c>
      <c r="AZ1029" s="158" t="s">
        <v>134</v>
      </c>
    </row>
    <row r="1030" spans="1:66" s="13" customFormat="1">
      <c r="B1030" s="157"/>
      <c r="D1030" s="152" t="s">
        <v>145</v>
      </c>
      <c r="E1030" s="158" t="s">
        <v>3</v>
      </c>
      <c r="F1030" s="159" t="s">
        <v>1032</v>
      </c>
      <c r="H1030" s="158" t="s">
        <v>3</v>
      </c>
      <c r="I1030" s="160"/>
      <c r="M1030" s="157"/>
      <c r="N1030" s="161"/>
      <c r="O1030" s="162"/>
      <c r="P1030" s="162"/>
      <c r="Q1030" s="162"/>
      <c r="R1030" s="162"/>
      <c r="S1030" s="162"/>
      <c r="T1030" s="162"/>
      <c r="U1030" s="163"/>
      <c r="AU1030" s="158" t="s">
        <v>145</v>
      </c>
      <c r="AV1030" s="158" t="s">
        <v>82</v>
      </c>
      <c r="AW1030" s="13" t="s">
        <v>80</v>
      </c>
      <c r="AX1030" s="13" t="s">
        <v>34</v>
      </c>
      <c r="AY1030" s="13" t="s">
        <v>72</v>
      </c>
      <c r="AZ1030" s="158" t="s">
        <v>134</v>
      </c>
    </row>
    <row r="1031" spans="1:66" s="14" customFormat="1">
      <c r="B1031" s="164"/>
      <c r="D1031" s="152" t="s">
        <v>145</v>
      </c>
      <c r="E1031" s="165" t="s">
        <v>3</v>
      </c>
      <c r="F1031" s="166" t="s">
        <v>80</v>
      </c>
      <c r="H1031" s="167">
        <v>1</v>
      </c>
      <c r="I1031" s="168"/>
      <c r="M1031" s="164"/>
      <c r="N1031" s="191"/>
      <c r="O1031" s="192"/>
      <c r="P1031" s="192"/>
      <c r="Q1031" s="192"/>
      <c r="R1031" s="192"/>
      <c r="S1031" s="192"/>
      <c r="T1031" s="192"/>
      <c r="U1031" s="193"/>
      <c r="AU1031" s="165" t="s">
        <v>145</v>
      </c>
      <c r="AV1031" s="165" t="s">
        <v>82</v>
      </c>
      <c r="AW1031" s="14" t="s">
        <v>82</v>
      </c>
      <c r="AX1031" s="14" t="s">
        <v>34</v>
      </c>
      <c r="AY1031" s="14" t="s">
        <v>80</v>
      </c>
      <c r="AZ1031" s="165" t="s">
        <v>134</v>
      </c>
    </row>
    <row r="1032" spans="1:66" s="2" customFormat="1" ht="6.95" customHeight="1">
      <c r="A1032" s="33"/>
      <c r="B1032" s="43"/>
      <c r="C1032" s="44"/>
      <c r="D1032" s="44"/>
      <c r="E1032" s="44"/>
      <c r="F1032" s="44"/>
      <c r="G1032" s="44"/>
      <c r="H1032" s="44"/>
      <c r="I1032" s="44"/>
      <c r="J1032" s="44"/>
      <c r="K1032" s="44"/>
      <c r="L1032" s="283"/>
      <c r="M1032" s="34"/>
      <c r="N1032" s="33"/>
      <c r="P1032" s="33"/>
      <c r="Q1032" s="33"/>
      <c r="R1032" s="33"/>
      <c r="S1032" s="33"/>
      <c r="T1032" s="33"/>
      <c r="U1032" s="33"/>
      <c r="V1032" s="33"/>
      <c r="W1032" s="33"/>
      <c r="X1032" s="33"/>
      <c r="Y1032" s="33"/>
      <c r="Z1032" s="33"/>
      <c r="AA1032" s="33"/>
      <c r="AB1032" s="33"/>
      <c r="AC1032" s="33"/>
      <c r="AD1032" s="33"/>
      <c r="AE1032" s="33"/>
      <c r="AF1032" s="33"/>
    </row>
  </sheetData>
  <autoFilter ref="C94:K1031" xr:uid="{00000000-0009-0000-0000-000001000000}"/>
  <mergeCells count="9">
    <mergeCell ref="E50:H50"/>
    <mergeCell ref="E85:H85"/>
    <mergeCell ref="E87:H87"/>
    <mergeCell ref="M2:W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N249"/>
  <sheetViews>
    <sheetView showGridLines="0" topLeftCell="A56" workbookViewId="0">
      <selection activeCell="L72" sqref="L7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2" width="22.3320312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1" width="14.1640625" style="1" hidden="1" customWidth="1"/>
    <col min="22" max="22" width="16.33203125" style="1" hidden="1" customWidth="1"/>
    <col min="23" max="23" width="12.33203125" style="1" customWidth="1"/>
    <col min="24" max="24" width="16.33203125" style="1" customWidth="1"/>
    <col min="25" max="25" width="12.33203125" style="1" customWidth="1"/>
    <col min="26" max="26" width="15" style="1" customWidth="1"/>
    <col min="27" max="27" width="11" style="1" customWidth="1"/>
    <col min="28" max="28" width="15" style="1" customWidth="1"/>
    <col min="29" max="29" width="16.33203125" style="1" customWidth="1"/>
    <col min="30" max="30" width="11" style="1" customWidth="1"/>
    <col min="31" max="31" width="15" style="1" customWidth="1"/>
    <col min="32" max="32" width="16.33203125" style="1" customWidth="1"/>
    <col min="45" max="66" width="9.33203125" style="1" hidden="1"/>
  </cols>
  <sheetData>
    <row r="2" spans="1:47" s="1" customFormat="1" ht="36.950000000000003" customHeight="1">
      <c r="M2" s="286" t="s">
        <v>6</v>
      </c>
      <c r="N2" s="287"/>
      <c r="O2" s="287"/>
      <c r="P2" s="287"/>
      <c r="Q2" s="287"/>
      <c r="R2" s="287"/>
      <c r="S2" s="287"/>
      <c r="T2" s="287"/>
      <c r="U2" s="287"/>
      <c r="V2" s="287"/>
      <c r="W2" s="287"/>
      <c r="AU2" s="18" t="s">
        <v>85</v>
      </c>
    </row>
    <row r="3" spans="1:47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U3" s="18" t="s">
        <v>82</v>
      </c>
    </row>
    <row r="4" spans="1:47" s="1" customFormat="1" ht="24.95" customHeight="1">
      <c r="B4" s="21"/>
      <c r="D4" s="22" t="s">
        <v>95</v>
      </c>
      <c r="M4" s="21"/>
      <c r="N4" s="89" t="s">
        <v>11</v>
      </c>
      <c r="AU4" s="18" t="s">
        <v>4</v>
      </c>
    </row>
    <row r="5" spans="1:47" s="1" customFormat="1" ht="6.95" customHeight="1">
      <c r="B5" s="21"/>
      <c r="M5" s="21"/>
    </row>
    <row r="6" spans="1:47" s="1" customFormat="1" ht="12" customHeight="1">
      <c r="B6" s="21"/>
      <c r="D6" s="28" t="s">
        <v>17</v>
      </c>
      <c r="M6" s="21"/>
    </row>
    <row r="7" spans="1:47" s="1" customFormat="1" ht="16.5" customHeight="1">
      <c r="B7" s="21"/>
      <c r="E7" s="325" t="str">
        <f>'Rekapitulace stavby'!K6</f>
        <v>Realizace společných zařízení v k. ú. Stará Ves n. O. - I. etapa</v>
      </c>
      <c r="F7" s="326"/>
      <c r="G7" s="326"/>
      <c r="H7" s="326"/>
      <c r="M7" s="21"/>
    </row>
    <row r="8" spans="1:47" s="2" customFormat="1" ht="12" customHeight="1">
      <c r="A8" s="33"/>
      <c r="B8" s="34"/>
      <c r="C8" s="33"/>
      <c r="D8" s="28" t="s">
        <v>96</v>
      </c>
      <c r="E8" s="33"/>
      <c r="F8" s="33"/>
      <c r="G8" s="33"/>
      <c r="H8" s="33"/>
      <c r="I8" s="33"/>
      <c r="J8" s="33"/>
      <c r="K8" s="33"/>
      <c r="L8" s="33"/>
      <c r="M8" s="90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</row>
    <row r="9" spans="1:47" s="2" customFormat="1" ht="16.5" customHeight="1">
      <c r="A9" s="33"/>
      <c r="B9" s="34"/>
      <c r="C9" s="33"/>
      <c r="D9" s="33"/>
      <c r="E9" s="315" t="s">
        <v>1033</v>
      </c>
      <c r="F9" s="324"/>
      <c r="G9" s="324"/>
      <c r="H9" s="324"/>
      <c r="I9" s="33"/>
      <c r="J9" s="33"/>
      <c r="K9" s="33"/>
      <c r="L9" s="33"/>
      <c r="M9" s="90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</row>
    <row r="10" spans="1:47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90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</row>
    <row r="11" spans="1:47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33"/>
      <c r="M11" s="9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47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>
        <f>'Rekapitulace stavby'!AN8</f>
        <v>0</v>
      </c>
      <c r="K12" s="33"/>
      <c r="L12" s="33"/>
      <c r="M12" s="90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</row>
    <row r="13" spans="1:47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90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</row>
    <row r="14" spans="1:47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33"/>
      <c r="M14" s="90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</row>
    <row r="15" spans="1:47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33"/>
      <c r="M15" s="90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</row>
    <row r="16" spans="1:47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90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33"/>
      <c r="M17" s="90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s="2" customFormat="1" ht="18" customHeight="1">
      <c r="A18" s="33"/>
      <c r="B18" s="34"/>
      <c r="C18" s="33"/>
      <c r="D18" s="33"/>
      <c r="E18" s="327" t="str">
        <f>'Rekapitulace stavby'!E14</f>
        <v>Vyplň údaj</v>
      </c>
      <c r="F18" s="298"/>
      <c r="G18" s="298"/>
      <c r="H18" s="298"/>
      <c r="I18" s="28" t="s">
        <v>28</v>
      </c>
      <c r="J18" s="29" t="str">
        <f>'Rekapitulace stavby'!AN14</f>
        <v>Vyplň údaj</v>
      </c>
      <c r="K18" s="33"/>
      <c r="L18" s="33"/>
      <c r="M18" s="90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90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32</v>
      </c>
      <c r="K20" s="33"/>
      <c r="L20" s="33"/>
      <c r="M20" s="90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28" t="s">
        <v>28</v>
      </c>
      <c r="J21" s="26" t="s">
        <v>3</v>
      </c>
      <c r="K21" s="33"/>
      <c r="L21" s="33"/>
      <c r="M21" s="90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90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25</v>
      </c>
      <c r="J23" s="26" t="s">
        <v>3</v>
      </c>
      <c r="K23" s="33"/>
      <c r="L23" s="33"/>
      <c r="M23" s="90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s="2" customFormat="1" ht="18" customHeight="1">
      <c r="A24" s="33"/>
      <c r="B24" s="34"/>
      <c r="C24" s="33"/>
      <c r="D24" s="33"/>
      <c r="E24" s="26" t="s">
        <v>98</v>
      </c>
      <c r="F24" s="33"/>
      <c r="G24" s="33"/>
      <c r="H24" s="33"/>
      <c r="I24" s="28" t="s">
        <v>28</v>
      </c>
      <c r="J24" s="26" t="s">
        <v>3</v>
      </c>
      <c r="K24" s="33"/>
      <c r="L24" s="33"/>
      <c r="M24" s="90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90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</row>
    <row r="26" spans="1:32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33"/>
      <c r="M26" s="90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16.5" customHeight="1">
      <c r="A27" s="91"/>
      <c r="B27" s="92"/>
      <c r="C27" s="91"/>
      <c r="D27" s="91"/>
      <c r="E27" s="302" t="s">
        <v>3</v>
      </c>
      <c r="F27" s="302"/>
      <c r="G27" s="302"/>
      <c r="H27" s="302"/>
      <c r="I27" s="91"/>
      <c r="J27" s="91"/>
      <c r="K27" s="91"/>
      <c r="L27" s="91"/>
      <c r="M27" s="93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</row>
    <row r="28" spans="1:32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90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</row>
    <row r="29" spans="1:32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279"/>
      <c r="M29" s="90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</row>
    <row r="30" spans="1:32" s="2" customFormat="1" ht="25.35" customHeight="1">
      <c r="A30" s="33"/>
      <c r="B30" s="34"/>
      <c r="C30" s="33"/>
      <c r="D30" s="94" t="s">
        <v>38</v>
      </c>
      <c r="E30" s="33"/>
      <c r="F30" s="33"/>
      <c r="G30" s="33"/>
      <c r="H30" s="33"/>
      <c r="I30" s="33"/>
      <c r="J30" s="67">
        <f>ROUND(J82, 2)</f>
        <v>0</v>
      </c>
      <c r="K30" s="33"/>
      <c r="L30" s="33"/>
      <c r="M30" s="90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</row>
    <row r="31" spans="1:32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279"/>
      <c r="M31" s="90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</row>
    <row r="32" spans="1:32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33"/>
      <c r="M32" s="90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</row>
    <row r="33" spans="1:32" s="2" customFormat="1" ht="14.45" customHeight="1">
      <c r="A33" s="33"/>
      <c r="B33" s="34"/>
      <c r="C33" s="33"/>
      <c r="D33" s="95" t="s">
        <v>42</v>
      </c>
      <c r="E33" s="28" t="s">
        <v>43</v>
      </c>
      <c r="F33" s="96">
        <f>ROUND((SUM(BF82:BF248)),  2)</f>
        <v>0</v>
      </c>
      <c r="G33" s="33"/>
      <c r="H33" s="33"/>
      <c r="I33" s="97">
        <v>0.21</v>
      </c>
      <c r="J33" s="96">
        <f>ROUND(((SUM(BF82:BF248))*I33),  2)</f>
        <v>0</v>
      </c>
      <c r="K33" s="33"/>
      <c r="L33" s="33"/>
      <c r="M33" s="90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</row>
    <row r="34" spans="1:32" s="2" customFormat="1" ht="14.45" customHeight="1">
      <c r="A34" s="33"/>
      <c r="B34" s="34"/>
      <c r="C34" s="33"/>
      <c r="D34" s="33"/>
      <c r="E34" s="28" t="s">
        <v>44</v>
      </c>
      <c r="F34" s="96">
        <f>ROUND((SUM(BG82:BG248)),  2)</f>
        <v>0</v>
      </c>
      <c r="G34" s="33"/>
      <c r="H34" s="33"/>
      <c r="I34" s="97">
        <v>0.15</v>
      </c>
      <c r="J34" s="96">
        <f>ROUND(((SUM(BG82:BG248))*I34),  2)</f>
        <v>0</v>
      </c>
      <c r="K34" s="33"/>
      <c r="L34" s="33"/>
      <c r="M34" s="90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s="2" customFormat="1" ht="14.45" hidden="1" customHeight="1">
      <c r="A35" s="33"/>
      <c r="B35" s="34"/>
      <c r="C35" s="33"/>
      <c r="D35" s="33"/>
      <c r="E35" s="28" t="s">
        <v>45</v>
      </c>
      <c r="F35" s="96">
        <f>ROUND((SUM(BH82:BH248)),  2)</f>
        <v>0</v>
      </c>
      <c r="G35" s="33"/>
      <c r="H35" s="33"/>
      <c r="I35" s="97">
        <v>0.21</v>
      </c>
      <c r="J35" s="96">
        <f>0</f>
        <v>0</v>
      </c>
      <c r="K35" s="33"/>
      <c r="L35" s="33"/>
      <c r="M35" s="90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s="2" customFormat="1" ht="14.45" hidden="1" customHeight="1">
      <c r="A36" s="33"/>
      <c r="B36" s="34"/>
      <c r="C36" s="33"/>
      <c r="D36" s="33"/>
      <c r="E36" s="28" t="s">
        <v>46</v>
      </c>
      <c r="F36" s="96">
        <f>ROUND((SUM(BI82:BI248)),  2)</f>
        <v>0</v>
      </c>
      <c r="G36" s="33"/>
      <c r="H36" s="33"/>
      <c r="I36" s="97">
        <v>0.15</v>
      </c>
      <c r="J36" s="96">
        <f>0</f>
        <v>0</v>
      </c>
      <c r="K36" s="33"/>
      <c r="L36" s="33"/>
      <c r="M36" s="90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s="2" customFormat="1" ht="14.45" hidden="1" customHeight="1">
      <c r="A37" s="33"/>
      <c r="B37" s="34"/>
      <c r="C37" s="33"/>
      <c r="D37" s="33"/>
      <c r="E37" s="28" t="s">
        <v>47</v>
      </c>
      <c r="F37" s="96">
        <f>ROUND((SUM(BJ82:BJ248)),  2)</f>
        <v>0</v>
      </c>
      <c r="G37" s="33"/>
      <c r="H37" s="33"/>
      <c r="I37" s="97">
        <v>0</v>
      </c>
      <c r="J37" s="96">
        <f>0</f>
        <v>0</v>
      </c>
      <c r="K37" s="33"/>
      <c r="L37" s="33"/>
      <c r="M37" s="90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90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</row>
    <row r="39" spans="1:32" s="2" customFormat="1" ht="25.35" customHeight="1">
      <c r="A39" s="33"/>
      <c r="B39" s="34"/>
      <c r="C39" s="98"/>
      <c r="D39" s="99" t="s">
        <v>48</v>
      </c>
      <c r="E39" s="56"/>
      <c r="F39" s="56"/>
      <c r="G39" s="100" t="s">
        <v>49</v>
      </c>
      <c r="H39" s="101" t="s">
        <v>50</v>
      </c>
      <c r="I39" s="56"/>
      <c r="J39" s="102">
        <f>SUM(J30:J37)</f>
        <v>0</v>
      </c>
      <c r="K39" s="103"/>
      <c r="L39" s="280"/>
      <c r="M39" s="90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</row>
    <row r="40" spans="1:32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283"/>
      <c r="M40" s="90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</row>
    <row r="44" spans="1:32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284"/>
      <c r="M44" s="90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</row>
    <row r="45" spans="1:32" s="2" customFormat="1" ht="24.95" customHeight="1">
      <c r="A45" s="33"/>
      <c r="B45" s="34"/>
      <c r="C45" s="22" t="s">
        <v>99</v>
      </c>
      <c r="D45" s="33"/>
      <c r="E45" s="33"/>
      <c r="F45" s="33"/>
      <c r="G45" s="33"/>
      <c r="H45" s="33"/>
      <c r="I45" s="33"/>
      <c r="J45" s="33"/>
      <c r="K45" s="33"/>
      <c r="L45" s="33"/>
      <c r="M45" s="90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</row>
    <row r="46" spans="1:32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90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</row>
    <row r="47" spans="1:32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33"/>
      <c r="M47" s="90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</row>
    <row r="48" spans="1:32" s="2" customFormat="1" ht="16.5" customHeight="1">
      <c r="A48" s="33"/>
      <c r="B48" s="34"/>
      <c r="C48" s="33"/>
      <c r="D48" s="33"/>
      <c r="E48" s="325" t="str">
        <f>E7</f>
        <v>Realizace společných zařízení v k. ú. Stará Ves n. O. - I. etapa</v>
      </c>
      <c r="F48" s="326"/>
      <c r="G48" s="326"/>
      <c r="H48" s="326"/>
      <c r="I48" s="33"/>
      <c r="J48" s="33"/>
      <c r="K48" s="33"/>
      <c r="L48" s="33"/>
      <c r="M48" s="90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</row>
    <row r="49" spans="1:48" s="2" customFormat="1" ht="12" customHeight="1">
      <c r="A49" s="33"/>
      <c r="B49" s="34"/>
      <c r="C49" s="28" t="s">
        <v>96</v>
      </c>
      <c r="D49" s="33"/>
      <c r="E49" s="33"/>
      <c r="F49" s="33"/>
      <c r="G49" s="33"/>
      <c r="H49" s="33"/>
      <c r="I49" s="33"/>
      <c r="J49" s="33"/>
      <c r="K49" s="33"/>
      <c r="L49" s="33"/>
      <c r="M49" s="90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</row>
    <row r="50" spans="1:48" s="2" customFormat="1" ht="16.5" customHeight="1">
      <c r="A50" s="33"/>
      <c r="B50" s="34"/>
      <c r="C50" s="33"/>
      <c r="D50" s="33"/>
      <c r="E50" s="315" t="str">
        <f>E9</f>
        <v>SO 01_2 - Výsadba IP7</v>
      </c>
      <c r="F50" s="324"/>
      <c r="G50" s="324"/>
      <c r="H50" s="324"/>
      <c r="I50" s="33"/>
      <c r="J50" s="33"/>
      <c r="K50" s="33"/>
      <c r="L50" s="33"/>
      <c r="M50" s="90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</row>
    <row r="51" spans="1:48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90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</row>
    <row r="52" spans="1:48" s="2" customFormat="1" ht="12" customHeight="1">
      <c r="A52" s="33"/>
      <c r="B52" s="34"/>
      <c r="C52" s="28" t="s">
        <v>21</v>
      </c>
      <c r="D52" s="33"/>
      <c r="E52" s="33"/>
      <c r="F52" s="26" t="str">
        <f>F12</f>
        <v>k. ú. Stará Ves nad Ondřejnicí</v>
      </c>
      <c r="G52" s="33"/>
      <c r="H52" s="33"/>
      <c r="I52" s="28" t="s">
        <v>23</v>
      </c>
      <c r="J52" s="51">
        <f>IF(J12="","",J12)</f>
        <v>0</v>
      </c>
      <c r="K52" s="33"/>
      <c r="L52" s="33"/>
      <c r="M52" s="90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</row>
    <row r="53" spans="1:48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0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</row>
    <row r="54" spans="1:48" s="2" customFormat="1" ht="54.4" customHeight="1">
      <c r="A54" s="33"/>
      <c r="B54" s="34"/>
      <c r="C54" s="28" t="s">
        <v>24</v>
      </c>
      <c r="D54" s="33"/>
      <c r="E54" s="33"/>
      <c r="F54" s="26" t="str">
        <f>E15</f>
        <v>ČR - SPÚ, KPÚ pro Moravskoslezský kraj</v>
      </c>
      <c r="G54" s="33"/>
      <c r="H54" s="33"/>
      <c r="I54" s="28" t="s">
        <v>31</v>
      </c>
      <c r="J54" s="31" t="str">
        <f>E21</f>
        <v>Hanousek s.r.o.,Barákova 2745/41, 796 01 Prostějov</v>
      </c>
      <c r="K54" s="33"/>
      <c r="L54" s="33"/>
      <c r="M54" s="90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</row>
    <row r="55" spans="1:48" s="2" customFormat="1" ht="15.2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35</v>
      </c>
      <c r="J55" s="31" t="str">
        <f>E24</f>
        <v>Ing. Jan Krč</v>
      </c>
      <c r="K55" s="33"/>
      <c r="L55" s="33"/>
      <c r="M55" s="90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</row>
    <row r="56" spans="1:48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90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</row>
    <row r="57" spans="1:48" s="2" customFormat="1" ht="29.25" customHeight="1">
      <c r="A57" s="33"/>
      <c r="B57" s="34"/>
      <c r="C57" s="104" t="s">
        <v>100</v>
      </c>
      <c r="D57" s="98"/>
      <c r="E57" s="98"/>
      <c r="F57" s="98"/>
      <c r="G57" s="98"/>
      <c r="H57" s="98"/>
      <c r="I57" s="98"/>
      <c r="J57" s="105" t="s">
        <v>101</v>
      </c>
      <c r="K57" s="98"/>
      <c r="L57" s="98"/>
      <c r="M57" s="90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48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90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</row>
    <row r="59" spans="1:48" s="2" customFormat="1" ht="22.9" customHeight="1">
      <c r="A59" s="33"/>
      <c r="B59" s="34"/>
      <c r="C59" s="106" t="s">
        <v>70</v>
      </c>
      <c r="D59" s="33"/>
      <c r="E59" s="33"/>
      <c r="F59" s="33"/>
      <c r="G59" s="33"/>
      <c r="H59" s="33"/>
      <c r="I59" s="33"/>
      <c r="J59" s="67">
        <f>J82</f>
        <v>0</v>
      </c>
      <c r="K59" s="33"/>
      <c r="L59" s="33"/>
      <c r="M59" s="90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V59" s="18" t="s">
        <v>102</v>
      </c>
    </row>
    <row r="60" spans="1:48" s="9" customFormat="1" ht="24.95" customHeight="1">
      <c r="B60" s="107"/>
      <c r="D60" s="108" t="s">
        <v>103</v>
      </c>
      <c r="E60" s="109"/>
      <c r="F60" s="109"/>
      <c r="G60" s="109"/>
      <c r="H60" s="109"/>
      <c r="I60" s="109"/>
      <c r="J60" s="110">
        <f>J83</f>
        <v>0</v>
      </c>
      <c r="M60" s="107"/>
    </row>
    <row r="61" spans="1:48" s="10" customFormat="1" ht="19.899999999999999" customHeight="1">
      <c r="B61" s="111"/>
      <c r="D61" s="112" t="s">
        <v>104</v>
      </c>
      <c r="E61" s="113"/>
      <c r="F61" s="113"/>
      <c r="G61" s="113"/>
      <c r="H61" s="113"/>
      <c r="I61" s="113"/>
      <c r="J61" s="114">
        <f>J84</f>
        <v>0</v>
      </c>
      <c r="M61" s="111"/>
    </row>
    <row r="62" spans="1:48" s="10" customFormat="1" ht="19.899999999999999" customHeight="1">
      <c r="B62" s="111"/>
      <c r="D62" s="112" t="s">
        <v>112</v>
      </c>
      <c r="E62" s="113"/>
      <c r="F62" s="113"/>
      <c r="G62" s="113"/>
      <c r="H62" s="113"/>
      <c r="I62" s="113"/>
      <c r="J62" s="114">
        <f>J246</f>
        <v>0</v>
      </c>
      <c r="M62" s="111"/>
    </row>
    <row r="63" spans="1:48" s="2" customFormat="1" ht="21.75" customHeight="1">
      <c r="A63" s="33"/>
      <c r="B63" s="34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90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</row>
    <row r="64" spans="1:48" s="2" customFormat="1" ht="6.95" customHeight="1">
      <c r="A64" s="33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283"/>
      <c r="M64" s="90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</row>
    <row r="68" spans="1:32" s="2" customFormat="1" ht="6.95" customHeight="1">
      <c r="A68" s="33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284"/>
      <c r="M68" s="90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</row>
    <row r="69" spans="1:32" s="2" customFormat="1" ht="24.95" customHeight="1">
      <c r="A69" s="33"/>
      <c r="B69" s="34"/>
      <c r="C69" s="22" t="s">
        <v>119</v>
      </c>
      <c r="D69" s="33"/>
      <c r="E69" s="33"/>
      <c r="F69" s="33"/>
      <c r="G69" s="33"/>
      <c r="H69" s="33"/>
      <c r="I69" s="33"/>
      <c r="J69" s="33"/>
      <c r="K69" s="33"/>
      <c r="M69" s="90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</row>
    <row r="70" spans="1:32" s="2" customFormat="1" ht="6.95" customHeight="1">
      <c r="A70" s="33"/>
      <c r="B70" s="34"/>
      <c r="C70" s="33"/>
      <c r="D70" s="33"/>
      <c r="E70" s="33"/>
      <c r="F70" s="33"/>
      <c r="G70" s="33"/>
      <c r="H70" s="33"/>
      <c r="I70" s="33"/>
      <c r="J70" s="33"/>
      <c r="K70" s="33"/>
      <c r="M70" s="90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</row>
    <row r="71" spans="1:32" s="2" customFormat="1" ht="12" customHeight="1">
      <c r="A71" s="33"/>
      <c r="B71" s="34"/>
      <c r="C71" s="28" t="s">
        <v>17</v>
      </c>
      <c r="D71" s="33"/>
      <c r="E71" s="33"/>
      <c r="F71" s="33"/>
      <c r="G71" s="33"/>
      <c r="H71" s="33"/>
      <c r="I71" s="33"/>
      <c r="J71" s="33"/>
      <c r="K71" s="33"/>
      <c r="M71" s="90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</row>
    <row r="72" spans="1:32" s="2" customFormat="1" ht="16.5" customHeight="1">
      <c r="A72" s="33"/>
      <c r="B72" s="34"/>
      <c r="C72" s="33"/>
      <c r="D72" s="33"/>
      <c r="E72" s="325" t="str">
        <f>E7</f>
        <v>Realizace společných zařízení v k. ú. Stará Ves n. O. - I. etapa</v>
      </c>
      <c r="F72" s="326"/>
      <c r="G72" s="326"/>
      <c r="H72" s="326"/>
      <c r="I72" s="33"/>
      <c r="J72" s="33"/>
      <c r="K72" s="33"/>
      <c r="M72" s="90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</row>
    <row r="73" spans="1:32" s="2" customFormat="1" ht="12" customHeight="1">
      <c r="A73" s="33"/>
      <c r="B73" s="34"/>
      <c r="C73" s="28" t="s">
        <v>96</v>
      </c>
      <c r="D73" s="33"/>
      <c r="E73" s="33"/>
      <c r="F73" s="33"/>
      <c r="G73" s="33"/>
      <c r="H73" s="33"/>
      <c r="I73" s="33"/>
      <c r="J73" s="33"/>
      <c r="K73" s="33"/>
      <c r="M73" s="90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</row>
    <row r="74" spans="1:32" s="2" customFormat="1" ht="16.5" customHeight="1">
      <c r="A74" s="33"/>
      <c r="B74" s="34"/>
      <c r="C74" s="33"/>
      <c r="D74" s="33"/>
      <c r="E74" s="315" t="str">
        <f>E9</f>
        <v>SO 01_2 - Výsadba IP7</v>
      </c>
      <c r="F74" s="324"/>
      <c r="G74" s="324"/>
      <c r="H74" s="324"/>
      <c r="I74" s="33"/>
      <c r="J74" s="33"/>
      <c r="K74" s="33"/>
      <c r="M74" s="90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</row>
    <row r="75" spans="1:32" s="2" customFormat="1" ht="6.95" customHeight="1">
      <c r="A75" s="33"/>
      <c r="B75" s="34"/>
      <c r="C75" s="33"/>
      <c r="D75" s="33"/>
      <c r="E75" s="33"/>
      <c r="F75" s="33"/>
      <c r="G75" s="33"/>
      <c r="H75" s="33"/>
      <c r="I75" s="33"/>
      <c r="J75" s="33"/>
      <c r="K75" s="33"/>
      <c r="M75" s="90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</row>
    <row r="76" spans="1:32" s="2" customFormat="1" ht="12" customHeight="1">
      <c r="A76" s="33"/>
      <c r="B76" s="34"/>
      <c r="C76" s="28" t="s">
        <v>21</v>
      </c>
      <c r="D76" s="33"/>
      <c r="E76" s="33"/>
      <c r="F76" s="26" t="str">
        <f>F12</f>
        <v>k. ú. Stará Ves nad Ondřejnicí</v>
      </c>
      <c r="G76" s="33"/>
      <c r="H76" s="33"/>
      <c r="I76" s="28" t="s">
        <v>23</v>
      </c>
      <c r="J76" s="51">
        <f>IF(J12="","",J12)</f>
        <v>0</v>
      </c>
      <c r="K76" s="33"/>
      <c r="M76" s="90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</row>
    <row r="77" spans="1:32" s="2" customFormat="1" ht="6.95" customHeight="1">
      <c r="A77" s="33"/>
      <c r="B77" s="34"/>
      <c r="C77" s="33"/>
      <c r="D77" s="33"/>
      <c r="E77" s="33"/>
      <c r="F77" s="33"/>
      <c r="G77" s="33"/>
      <c r="H77" s="33"/>
      <c r="I77" s="33"/>
      <c r="J77" s="33"/>
      <c r="K77" s="33"/>
      <c r="M77" s="90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</row>
    <row r="78" spans="1:32" s="2" customFormat="1" ht="54.4" customHeight="1">
      <c r="A78" s="33"/>
      <c r="B78" s="34"/>
      <c r="C78" s="28" t="s">
        <v>24</v>
      </c>
      <c r="D78" s="33"/>
      <c r="E78" s="33"/>
      <c r="F78" s="26" t="str">
        <f>E15</f>
        <v>ČR - SPÚ, KPÚ pro Moravskoslezský kraj</v>
      </c>
      <c r="G78" s="33"/>
      <c r="H78" s="33"/>
      <c r="I78" s="28" t="s">
        <v>31</v>
      </c>
      <c r="J78" s="31" t="str">
        <f>E21</f>
        <v>Hanousek s.r.o.,Barákova 2745/41, 796 01 Prostějov</v>
      </c>
      <c r="K78" s="33"/>
      <c r="M78" s="90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</row>
    <row r="79" spans="1:32" s="2" customFormat="1" ht="15.2" customHeight="1">
      <c r="A79" s="33"/>
      <c r="B79" s="34"/>
      <c r="C79" s="28" t="s">
        <v>29</v>
      </c>
      <c r="D79" s="33"/>
      <c r="E79" s="33"/>
      <c r="F79" s="26" t="str">
        <f>IF(E18="","",E18)</f>
        <v>Vyplň údaj</v>
      </c>
      <c r="G79" s="33"/>
      <c r="H79" s="33"/>
      <c r="I79" s="28" t="s">
        <v>35</v>
      </c>
      <c r="J79" s="31" t="str">
        <f>E24</f>
        <v>Ing. Jan Krč</v>
      </c>
      <c r="K79" s="33"/>
      <c r="M79" s="90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</row>
    <row r="80" spans="1:32" s="2" customFormat="1" ht="10.35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M80" s="90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</row>
    <row r="81" spans="1:66" s="11" customFormat="1" ht="29.25" customHeight="1">
      <c r="A81" s="115"/>
      <c r="B81" s="116"/>
      <c r="C81" s="117" t="s">
        <v>120</v>
      </c>
      <c r="D81" s="118" t="s">
        <v>57</v>
      </c>
      <c r="E81" s="118" t="s">
        <v>53</v>
      </c>
      <c r="F81" s="118" t="s">
        <v>54</v>
      </c>
      <c r="G81" s="118" t="s">
        <v>121</v>
      </c>
      <c r="H81" s="118" t="s">
        <v>122</v>
      </c>
      <c r="I81" s="118" t="s">
        <v>123</v>
      </c>
      <c r="J81" s="118" t="s">
        <v>101</v>
      </c>
      <c r="K81" s="119" t="s">
        <v>124</v>
      </c>
      <c r="L81" s="285" t="s">
        <v>1407</v>
      </c>
      <c r="M81" s="120"/>
      <c r="N81" s="58" t="s">
        <v>3</v>
      </c>
      <c r="O81" s="59" t="s">
        <v>42</v>
      </c>
      <c r="P81" s="59" t="s">
        <v>125</v>
      </c>
      <c r="Q81" s="59" t="s">
        <v>126</v>
      </c>
      <c r="R81" s="59" t="s">
        <v>127</v>
      </c>
      <c r="S81" s="59" t="s">
        <v>128</v>
      </c>
      <c r="T81" s="59" t="s">
        <v>129</v>
      </c>
      <c r="U81" s="60" t="s">
        <v>130</v>
      </c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</row>
    <row r="82" spans="1:66" s="2" customFormat="1" ht="22.9" customHeight="1">
      <c r="A82" s="33"/>
      <c r="B82" s="34"/>
      <c r="C82" s="65" t="s">
        <v>131</v>
      </c>
      <c r="D82" s="33"/>
      <c r="E82" s="33"/>
      <c r="F82" s="33"/>
      <c r="G82" s="33"/>
      <c r="H82" s="33"/>
      <c r="I82" s="33"/>
      <c r="J82" s="121">
        <f>BL82</f>
        <v>0</v>
      </c>
      <c r="K82" s="33"/>
      <c r="M82" s="34"/>
      <c r="N82" s="61"/>
      <c r="O82" s="52"/>
      <c r="P82" s="62"/>
      <c r="Q82" s="122">
        <f>Q83</f>
        <v>0</v>
      </c>
      <c r="R82" s="62"/>
      <c r="S82" s="122">
        <f>S83</f>
        <v>10.343936000000001</v>
      </c>
      <c r="T82" s="62"/>
      <c r="U82" s="123">
        <f>U83</f>
        <v>0</v>
      </c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U82" s="18" t="s">
        <v>71</v>
      </c>
      <c r="AV82" s="18" t="s">
        <v>102</v>
      </c>
      <c r="BL82" s="124">
        <f>BL83</f>
        <v>0</v>
      </c>
    </row>
    <row r="83" spans="1:66" s="12" customFormat="1" ht="25.9" customHeight="1">
      <c r="B83" s="125"/>
      <c r="D83" s="126" t="s">
        <v>71</v>
      </c>
      <c r="E83" s="127" t="s">
        <v>132</v>
      </c>
      <c r="F83" s="127" t="s">
        <v>133</v>
      </c>
      <c r="I83" s="128"/>
      <c r="J83" s="129">
        <f>BL83</f>
        <v>0</v>
      </c>
      <c r="L83" s="281"/>
      <c r="M83" s="125"/>
      <c r="N83" s="130"/>
      <c r="O83" s="131"/>
      <c r="P83" s="131"/>
      <c r="Q83" s="132">
        <f>Q84+Q246</f>
        <v>0</v>
      </c>
      <c r="R83" s="131"/>
      <c r="S83" s="132">
        <f>S84+S246</f>
        <v>10.343936000000001</v>
      </c>
      <c r="T83" s="131"/>
      <c r="U83" s="133">
        <f>U84+U246</f>
        <v>0</v>
      </c>
      <c r="AS83" s="126" t="s">
        <v>80</v>
      </c>
      <c r="AU83" s="134" t="s">
        <v>71</v>
      </c>
      <c r="AV83" s="134" t="s">
        <v>72</v>
      </c>
      <c r="AZ83" s="126" t="s">
        <v>134</v>
      </c>
      <c r="BL83" s="135">
        <f>BL84+BL246</f>
        <v>0</v>
      </c>
    </row>
    <row r="84" spans="1:66" s="12" customFormat="1" ht="22.9" customHeight="1">
      <c r="B84" s="125"/>
      <c r="D84" s="126" t="s">
        <v>71</v>
      </c>
      <c r="E84" s="136" t="s">
        <v>80</v>
      </c>
      <c r="F84" s="136" t="s">
        <v>135</v>
      </c>
      <c r="I84" s="128"/>
      <c r="J84" s="137">
        <f>BL84</f>
        <v>0</v>
      </c>
      <c r="L84" s="281"/>
      <c r="M84" s="125"/>
      <c r="N84" s="130"/>
      <c r="O84" s="131"/>
      <c r="P84" s="131"/>
      <c r="Q84" s="132">
        <f>SUM(Q85:Q245)</f>
        <v>0</v>
      </c>
      <c r="R84" s="131"/>
      <c r="S84" s="132">
        <f>SUM(S85:S245)</f>
        <v>10.343936000000001</v>
      </c>
      <c r="T84" s="131"/>
      <c r="U84" s="133">
        <f>SUM(U85:U245)</f>
        <v>0</v>
      </c>
      <c r="AS84" s="126" t="s">
        <v>80</v>
      </c>
      <c r="AU84" s="134" t="s">
        <v>71</v>
      </c>
      <c r="AV84" s="134" t="s">
        <v>80</v>
      </c>
      <c r="AZ84" s="126" t="s">
        <v>134</v>
      </c>
      <c r="BL84" s="135">
        <f>SUM(BL85:BL245)</f>
        <v>0</v>
      </c>
    </row>
    <row r="85" spans="1:66" s="2" customFormat="1" ht="14.45" customHeight="1">
      <c r="A85" s="33"/>
      <c r="B85" s="138"/>
      <c r="C85" s="139" t="s">
        <v>80</v>
      </c>
      <c r="D85" s="139" t="s">
        <v>136</v>
      </c>
      <c r="E85" s="140" t="s">
        <v>1034</v>
      </c>
      <c r="F85" s="141" t="s">
        <v>1035</v>
      </c>
      <c r="G85" s="142" t="s">
        <v>172</v>
      </c>
      <c r="H85" s="143">
        <v>294</v>
      </c>
      <c r="I85" s="144"/>
      <c r="J85" s="145">
        <f>ROUND(I85*H85,2)</f>
        <v>0</v>
      </c>
      <c r="K85" s="141" t="s">
        <v>140</v>
      </c>
      <c r="L85" s="282" t="s">
        <v>1410</v>
      </c>
      <c r="M85" s="34"/>
      <c r="N85" s="146" t="s">
        <v>3</v>
      </c>
      <c r="O85" s="147" t="s">
        <v>43</v>
      </c>
      <c r="P85" s="54"/>
      <c r="Q85" s="148">
        <f>P85*H85</f>
        <v>0</v>
      </c>
      <c r="R85" s="148">
        <v>0</v>
      </c>
      <c r="S85" s="148">
        <f>R85*H85</f>
        <v>0</v>
      </c>
      <c r="T85" s="148">
        <v>0</v>
      </c>
      <c r="U85" s="149">
        <f>T85*H85</f>
        <v>0</v>
      </c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S85" s="150" t="s">
        <v>141</v>
      </c>
      <c r="AU85" s="150" t="s">
        <v>136</v>
      </c>
      <c r="AV85" s="150" t="s">
        <v>82</v>
      </c>
      <c r="AZ85" s="18" t="s">
        <v>134</v>
      </c>
      <c r="BF85" s="151">
        <f>IF(O85="základní",J85,0)</f>
        <v>0</v>
      </c>
      <c r="BG85" s="151">
        <f>IF(O85="snížená",J85,0)</f>
        <v>0</v>
      </c>
      <c r="BH85" s="151">
        <f>IF(O85="zákl. přenesená",J85,0)</f>
        <v>0</v>
      </c>
      <c r="BI85" s="151">
        <f>IF(O85="sníž. přenesená",J85,0)</f>
        <v>0</v>
      </c>
      <c r="BJ85" s="151">
        <f>IF(O85="nulová",J85,0)</f>
        <v>0</v>
      </c>
      <c r="BK85" s="18" t="s">
        <v>80</v>
      </c>
      <c r="BL85" s="151">
        <f>ROUND(I85*H85,2)</f>
        <v>0</v>
      </c>
      <c r="BM85" s="18" t="s">
        <v>141</v>
      </c>
      <c r="BN85" s="150" t="s">
        <v>1036</v>
      </c>
    </row>
    <row r="86" spans="1:66" s="2" customFormat="1" ht="19.5">
      <c r="A86" s="33"/>
      <c r="B86" s="34"/>
      <c r="C86" s="33"/>
      <c r="D86" s="152" t="s">
        <v>143</v>
      </c>
      <c r="E86" s="33"/>
      <c r="F86" s="153" t="s">
        <v>1037</v>
      </c>
      <c r="G86" s="33"/>
      <c r="H86" s="33"/>
      <c r="I86" s="154"/>
      <c r="J86" s="33"/>
      <c r="K86" s="33"/>
      <c r="M86" s="34"/>
      <c r="N86" s="155"/>
      <c r="O86" s="156"/>
      <c r="P86" s="54"/>
      <c r="Q86" s="54"/>
      <c r="R86" s="54"/>
      <c r="S86" s="54"/>
      <c r="T86" s="54"/>
      <c r="U86" s="55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U86" s="18" t="s">
        <v>143</v>
      </c>
      <c r="AV86" s="18" t="s">
        <v>82</v>
      </c>
    </row>
    <row r="87" spans="1:66" s="13" customFormat="1">
      <c r="B87" s="157"/>
      <c r="D87" s="152" t="s">
        <v>145</v>
      </c>
      <c r="E87" s="158" t="s">
        <v>3</v>
      </c>
      <c r="F87" s="159" t="s">
        <v>1038</v>
      </c>
      <c r="H87" s="158" t="s">
        <v>3</v>
      </c>
      <c r="I87" s="160"/>
      <c r="M87" s="157"/>
      <c r="N87" s="161"/>
      <c r="O87" s="162"/>
      <c r="P87" s="162"/>
      <c r="Q87" s="162"/>
      <c r="R87" s="162"/>
      <c r="S87" s="162"/>
      <c r="T87" s="162"/>
      <c r="U87" s="163"/>
      <c r="AU87" s="158" t="s">
        <v>145</v>
      </c>
      <c r="AV87" s="158" t="s">
        <v>82</v>
      </c>
      <c r="AW87" s="13" t="s">
        <v>80</v>
      </c>
      <c r="AX87" s="13" t="s">
        <v>34</v>
      </c>
      <c r="AY87" s="13" t="s">
        <v>72</v>
      </c>
      <c r="AZ87" s="158" t="s">
        <v>134</v>
      </c>
    </row>
    <row r="88" spans="1:66" s="13" customFormat="1">
      <c r="B88" s="157"/>
      <c r="D88" s="152" t="s">
        <v>145</v>
      </c>
      <c r="E88" s="158" t="s">
        <v>3</v>
      </c>
      <c r="F88" s="159" t="s">
        <v>1039</v>
      </c>
      <c r="H88" s="158" t="s">
        <v>3</v>
      </c>
      <c r="I88" s="160"/>
      <c r="M88" s="157"/>
      <c r="N88" s="161"/>
      <c r="O88" s="162"/>
      <c r="P88" s="162"/>
      <c r="Q88" s="162"/>
      <c r="R88" s="162"/>
      <c r="S88" s="162"/>
      <c r="T88" s="162"/>
      <c r="U88" s="163"/>
      <c r="AU88" s="158" t="s">
        <v>145</v>
      </c>
      <c r="AV88" s="158" t="s">
        <v>82</v>
      </c>
      <c r="AW88" s="13" t="s">
        <v>80</v>
      </c>
      <c r="AX88" s="13" t="s">
        <v>34</v>
      </c>
      <c r="AY88" s="13" t="s">
        <v>72</v>
      </c>
      <c r="AZ88" s="158" t="s">
        <v>134</v>
      </c>
    </row>
    <row r="89" spans="1:66" s="13" customFormat="1">
      <c r="B89" s="157"/>
      <c r="D89" s="152" t="s">
        <v>145</v>
      </c>
      <c r="E89" s="158" t="s">
        <v>3</v>
      </c>
      <c r="F89" s="159" t="s">
        <v>1040</v>
      </c>
      <c r="H89" s="158" t="s">
        <v>3</v>
      </c>
      <c r="I89" s="160"/>
      <c r="M89" s="157"/>
      <c r="N89" s="161"/>
      <c r="O89" s="162"/>
      <c r="P89" s="162"/>
      <c r="Q89" s="162"/>
      <c r="R89" s="162"/>
      <c r="S89" s="162"/>
      <c r="T89" s="162"/>
      <c r="U89" s="163"/>
      <c r="AU89" s="158" t="s">
        <v>145</v>
      </c>
      <c r="AV89" s="158" t="s">
        <v>82</v>
      </c>
      <c r="AW89" s="13" t="s">
        <v>80</v>
      </c>
      <c r="AX89" s="13" t="s">
        <v>34</v>
      </c>
      <c r="AY89" s="13" t="s">
        <v>72</v>
      </c>
      <c r="AZ89" s="158" t="s">
        <v>134</v>
      </c>
    </row>
    <row r="90" spans="1:66" s="14" customFormat="1">
      <c r="B90" s="164"/>
      <c r="D90" s="152" t="s">
        <v>145</v>
      </c>
      <c r="E90" s="165" t="s">
        <v>3</v>
      </c>
      <c r="F90" s="166" t="s">
        <v>400</v>
      </c>
      <c r="H90" s="167">
        <v>42</v>
      </c>
      <c r="I90" s="168"/>
      <c r="M90" s="164"/>
      <c r="N90" s="169"/>
      <c r="O90" s="170"/>
      <c r="P90" s="170"/>
      <c r="Q90" s="170"/>
      <c r="R90" s="170"/>
      <c r="S90" s="170"/>
      <c r="T90" s="170"/>
      <c r="U90" s="171"/>
      <c r="AU90" s="165" t="s">
        <v>145</v>
      </c>
      <c r="AV90" s="165" t="s">
        <v>82</v>
      </c>
      <c r="AW90" s="14" t="s">
        <v>82</v>
      </c>
      <c r="AX90" s="14" t="s">
        <v>34</v>
      </c>
      <c r="AY90" s="14" t="s">
        <v>72</v>
      </c>
      <c r="AZ90" s="165" t="s">
        <v>134</v>
      </c>
    </row>
    <row r="91" spans="1:66" s="13" customFormat="1">
      <c r="B91" s="157"/>
      <c r="D91" s="152" t="s">
        <v>145</v>
      </c>
      <c r="E91" s="158" t="s">
        <v>3</v>
      </c>
      <c r="F91" s="159" t="s">
        <v>1041</v>
      </c>
      <c r="H91" s="158" t="s">
        <v>3</v>
      </c>
      <c r="I91" s="160"/>
      <c r="M91" s="157"/>
      <c r="N91" s="161"/>
      <c r="O91" s="162"/>
      <c r="P91" s="162"/>
      <c r="Q91" s="162"/>
      <c r="R91" s="162"/>
      <c r="S91" s="162"/>
      <c r="T91" s="162"/>
      <c r="U91" s="163"/>
      <c r="AU91" s="158" t="s">
        <v>145</v>
      </c>
      <c r="AV91" s="158" t="s">
        <v>82</v>
      </c>
      <c r="AW91" s="13" t="s">
        <v>80</v>
      </c>
      <c r="AX91" s="13" t="s">
        <v>34</v>
      </c>
      <c r="AY91" s="13" t="s">
        <v>72</v>
      </c>
      <c r="AZ91" s="158" t="s">
        <v>134</v>
      </c>
    </row>
    <row r="92" spans="1:66" s="14" customFormat="1">
      <c r="B92" s="164"/>
      <c r="D92" s="152" t="s">
        <v>145</v>
      </c>
      <c r="E92" s="165" t="s">
        <v>3</v>
      </c>
      <c r="F92" s="166" t="s">
        <v>400</v>
      </c>
      <c r="H92" s="167">
        <v>42</v>
      </c>
      <c r="I92" s="168"/>
      <c r="M92" s="164"/>
      <c r="N92" s="169"/>
      <c r="O92" s="170"/>
      <c r="P92" s="170"/>
      <c r="Q92" s="170"/>
      <c r="R92" s="170"/>
      <c r="S92" s="170"/>
      <c r="T92" s="170"/>
      <c r="U92" s="171"/>
      <c r="AU92" s="165" t="s">
        <v>145</v>
      </c>
      <c r="AV92" s="165" t="s">
        <v>82</v>
      </c>
      <c r="AW92" s="14" t="s">
        <v>82</v>
      </c>
      <c r="AX92" s="14" t="s">
        <v>34</v>
      </c>
      <c r="AY92" s="14" t="s">
        <v>72</v>
      </c>
      <c r="AZ92" s="165" t="s">
        <v>134</v>
      </c>
    </row>
    <row r="93" spans="1:66" s="13" customFormat="1">
      <c r="B93" s="157"/>
      <c r="D93" s="152" t="s">
        <v>145</v>
      </c>
      <c r="E93" s="158" t="s">
        <v>3</v>
      </c>
      <c r="F93" s="159" t="s">
        <v>1042</v>
      </c>
      <c r="H93" s="158" t="s">
        <v>3</v>
      </c>
      <c r="I93" s="160"/>
      <c r="M93" s="157"/>
      <c r="N93" s="161"/>
      <c r="O93" s="162"/>
      <c r="P93" s="162"/>
      <c r="Q93" s="162"/>
      <c r="R93" s="162"/>
      <c r="S93" s="162"/>
      <c r="T93" s="162"/>
      <c r="U93" s="163"/>
      <c r="AU93" s="158" t="s">
        <v>145</v>
      </c>
      <c r="AV93" s="158" t="s">
        <v>82</v>
      </c>
      <c r="AW93" s="13" t="s">
        <v>80</v>
      </c>
      <c r="AX93" s="13" t="s">
        <v>34</v>
      </c>
      <c r="AY93" s="13" t="s">
        <v>72</v>
      </c>
      <c r="AZ93" s="158" t="s">
        <v>134</v>
      </c>
    </row>
    <row r="94" spans="1:66" s="14" customFormat="1">
      <c r="B94" s="164"/>
      <c r="D94" s="152" t="s">
        <v>145</v>
      </c>
      <c r="E94" s="165" t="s">
        <v>3</v>
      </c>
      <c r="F94" s="166" t="s">
        <v>742</v>
      </c>
      <c r="H94" s="167">
        <v>84</v>
      </c>
      <c r="I94" s="168"/>
      <c r="M94" s="164"/>
      <c r="N94" s="169"/>
      <c r="O94" s="170"/>
      <c r="P94" s="170"/>
      <c r="Q94" s="170"/>
      <c r="R94" s="170"/>
      <c r="S94" s="170"/>
      <c r="T94" s="170"/>
      <c r="U94" s="171"/>
      <c r="AU94" s="165" t="s">
        <v>145</v>
      </c>
      <c r="AV94" s="165" t="s">
        <v>82</v>
      </c>
      <c r="AW94" s="14" t="s">
        <v>82</v>
      </c>
      <c r="AX94" s="14" t="s">
        <v>34</v>
      </c>
      <c r="AY94" s="14" t="s">
        <v>72</v>
      </c>
      <c r="AZ94" s="165" t="s">
        <v>134</v>
      </c>
    </row>
    <row r="95" spans="1:66" s="13" customFormat="1">
      <c r="B95" s="157"/>
      <c r="D95" s="152" t="s">
        <v>145</v>
      </c>
      <c r="E95" s="158" t="s">
        <v>3</v>
      </c>
      <c r="F95" s="159" t="s">
        <v>1043</v>
      </c>
      <c r="H95" s="158" t="s">
        <v>3</v>
      </c>
      <c r="I95" s="160"/>
      <c r="M95" s="157"/>
      <c r="N95" s="161"/>
      <c r="O95" s="162"/>
      <c r="P95" s="162"/>
      <c r="Q95" s="162"/>
      <c r="R95" s="162"/>
      <c r="S95" s="162"/>
      <c r="T95" s="162"/>
      <c r="U95" s="163"/>
      <c r="AU95" s="158" t="s">
        <v>145</v>
      </c>
      <c r="AV95" s="158" t="s">
        <v>82</v>
      </c>
      <c r="AW95" s="13" t="s">
        <v>80</v>
      </c>
      <c r="AX95" s="13" t="s">
        <v>34</v>
      </c>
      <c r="AY95" s="13" t="s">
        <v>72</v>
      </c>
      <c r="AZ95" s="158" t="s">
        <v>134</v>
      </c>
    </row>
    <row r="96" spans="1:66" s="14" customFormat="1">
      <c r="B96" s="164"/>
      <c r="D96" s="152" t="s">
        <v>145</v>
      </c>
      <c r="E96" s="165" t="s">
        <v>3</v>
      </c>
      <c r="F96" s="166" t="s">
        <v>400</v>
      </c>
      <c r="H96" s="167">
        <v>42</v>
      </c>
      <c r="I96" s="168"/>
      <c r="M96" s="164"/>
      <c r="N96" s="169"/>
      <c r="O96" s="170"/>
      <c r="P96" s="170"/>
      <c r="Q96" s="170"/>
      <c r="R96" s="170"/>
      <c r="S96" s="170"/>
      <c r="T96" s="170"/>
      <c r="U96" s="171"/>
      <c r="AU96" s="165" t="s">
        <v>145</v>
      </c>
      <c r="AV96" s="165" t="s">
        <v>82</v>
      </c>
      <c r="AW96" s="14" t="s">
        <v>82</v>
      </c>
      <c r="AX96" s="14" t="s">
        <v>34</v>
      </c>
      <c r="AY96" s="14" t="s">
        <v>72</v>
      </c>
      <c r="AZ96" s="165" t="s">
        <v>134</v>
      </c>
    </row>
    <row r="97" spans="1:66" s="13" customFormat="1">
      <c r="B97" s="157"/>
      <c r="D97" s="152" t="s">
        <v>145</v>
      </c>
      <c r="E97" s="158" t="s">
        <v>3</v>
      </c>
      <c r="F97" s="159" t="s">
        <v>1044</v>
      </c>
      <c r="H97" s="158" t="s">
        <v>3</v>
      </c>
      <c r="I97" s="160"/>
      <c r="M97" s="157"/>
      <c r="N97" s="161"/>
      <c r="O97" s="162"/>
      <c r="P97" s="162"/>
      <c r="Q97" s="162"/>
      <c r="R97" s="162"/>
      <c r="S97" s="162"/>
      <c r="T97" s="162"/>
      <c r="U97" s="163"/>
      <c r="AU97" s="158" t="s">
        <v>145</v>
      </c>
      <c r="AV97" s="158" t="s">
        <v>82</v>
      </c>
      <c r="AW97" s="13" t="s">
        <v>80</v>
      </c>
      <c r="AX97" s="13" t="s">
        <v>34</v>
      </c>
      <c r="AY97" s="13" t="s">
        <v>72</v>
      </c>
      <c r="AZ97" s="158" t="s">
        <v>134</v>
      </c>
    </row>
    <row r="98" spans="1:66" s="14" customFormat="1">
      <c r="B98" s="164"/>
      <c r="D98" s="152" t="s">
        <v>145</v>
      </c>
      <c r="E98" s="165" t="s">
        <v>3</v>
      </c>
      <c r="F98" s="166" t="s">
        <v>400</v>
      </c>
      <c r="H98" s="167">
        <v>42</v>
      </c>
      <c r="I98" s="168"/>
      <c r="M98" s="164"/>
      <c r="N98" s="169"/>
      <c r="O98" s="170"/>
      <c r="P98" s="170"/>
      <c r="Q98" s="170"/>
      <c r="R98" s="170"/>
      <c r="S98" s="170"/>
      <c r="T98" s="170"/>
      <c r="U98" s="171"/>
      <c r="AU98" s="165" t="s">
        <v>145</v>
      </c>
      <c r="AV98" s="165" t="s">
        <v>82</v>
      </c>
      <c r="AW98" s="14" t="s">
        <v>82</v>
      </c>
      <c r="AX98" s="14" t="s">
        <v>34</v>
      </c>
      <c r="AY98" s="14" t="s">
        <v>72</v>
      </c>
      <c r="AZ98" s="165" t="s">
        <v>134</v>
      </c>
    </row>
    <row r="99" spans="1:66" s="13" customFormat="1">
      <c r="B99" s="157"/>
      <c r="D99" s="152" t="s">
        <v>145</v>
      </c>
      <c r="E99" s="158" t="s">
        <v>3</v>
      </c>
      <c r="F99" s="159" t="s">
        <v>1045</v>
      </c>
      <c r="H99" s="158" t="s">
        <v>3</v>
      </c>
      <c r="I99" s="160"/>
      <c r="M99" s="157"/>
      <c r="N99" s="161"/>
      <c r="O99" s="162"/>
      <c r="P99" s="162"/>
      <c r="Q99" s="162"/>
      <c r="R99" s="162"/>
      <c r="S99" s="162"/>
      <c r="T99" s="162"/>
      <c r="U99" s="163"/>
      <c r="AU99" s="158" t="s">
        <v>145</v>
      </c>
      <c r="AV99" s="158" t="s">
        <v>82</v>
      </c>
      <c r="AW99" s="13" t="s">
        <v>80</v>
      </c>
      <c r="AX99" s="13" t="s">
        <v>34</v>
      </c>
      <c r="AY99" s="13" t="s">
        <v>72</v>
      </c>
      <c r="AZ99" s="158" t="s">
        <v>134</v>
      </c>
    </row>
    <row r="100" spans="1:66" s="14" customFormat="1">
      <c r="B100" s="164"/>
      <c r="D100" s="152" t="s">
        <v>145</v>
      </c>
      <c r="E100" s="165" t="s">
        <v>3</v>
      </c>
      <c r="F100" s="166" t="s">
        <v>400</v>
      </c>
      <c r="H100" s="167">
        <v>42</v>
      </c>
      <c r="I100" s="168"/>
      <c r="M100" s="164"/>
      <c r="N100" s="169"/>
      <c r="O100" s="170"/>
      <c r="P100" s="170"/>
      <c r="Q100" s="170"/>
      <c r="R100" s="170"/>
      <c r="S100" s="170"/>
      <c r="T100" s="170"/>
      <c r="U100" s="171"/>
      <c r="AU100" s="165" t="s">
        <v>145</v>
      </c>
      <c r="AV100" s="165" t="s">
        <v>82</v>
      </c>
      <c r="AW100" s="14" t="s">
        <v>82</v>
      </c>
      <c r="AX100" s="14" t="s">
        <v>34</v>
      </c>
      <c r="AY100" s="14" t="s">
        <v>72</v>
      </c>
      <c r="AZ100" s="165" t="s">
        <v>134</v>
      </c>
    </row>
    <row r="101" spans="1:66" s="15" customFormat="1">
      <c r="B101" s="172"/>
      <c r="D101" s="152" t="s">
        <v>145</v>
      </c>
      <c r="E101" s="173" t="s">
        <v>3</v>
      </c>
      <c r="F101" s="174" t="s">
        <v>155</v>
      </c>
      <c r="H101" s="175">
        <v>294</v>
      </c>
      <c r="I101" s="176"/>
      <c r="M101" s="172"/>
      <c r="N101" s="177"/>
      <c r="O101" s="178"/>
      <c r="P101" s="178"/>
      <c r="Q101" s="178"/>
      <c r="R101" s="178"/>
      <c r="S101" s="178"/>
      <c r="T101" s="178"/>
      <c r="U101" s="179"/>
      <c r="AU101" s="173" t="s">
        <v>145</v>
      </c>
      <c r="AV101" s="173" t="s">
        <v>82</v>
      </c>
      <c r="AW101" s="15" t="s">
        <v>141</v>
      </c>
      <c r="AX101" s="15" t="s">
        <v>34</v>
      </c>
      <c r="AY101" s="15" t="s">
        <v>80</v>
      </c>
      <c r="AZ101" s="173" t="s">
        <v>134</v>
      </c>
    </row>
    <row r="102" spans="1:66" s="2" customFormat="1" ht="14.45" customHeight="1">
      <c r="A102" s="33"/>
      <c r="B102" s="138"/>
      <c r="C102" s="139" t="s">
        <v>82</v>
      </c>
      <c r="D102" s="139" t="s">
        <v>136</v>
      </c>
      <c r="E102" s="140" t="s">
        <v>1046</v>
      </c>
      <c r="F102" s="141" t="s">
        <v>1047</v>
      </c>
      <c r="G102" s="142" t="s">
        <v>172</v>
      </c>
      <c r="H102" s="143">
        <v>294</v>
      </c>
      <c r="I102" s="144"/>
      <c r="J102" s="145">
        <f>ROUND(I102*H102,2)</f>
        <v>0</v>
      </c>
      <c r="K102" s="141" t="s">
        <v>140</v>
      </c>
      <c r="L102" s="282" t="s">
        <v>1410</v>
      </c>
      <c r="M102" s="34"/>
      <c r="N102" s="146" t="s">
        <v>3</v>
      </c>
      <c r="O102" s="147" t="s">
        <v>43</v>
      </c>
      <c r="P102" s="54"/>
      <c r="Q102" s="148">
        <f>P102*H102</f>
        <v>0</v>
      </c>
      <c r="R102" s="148">
        <v>0</v>
      </c>
      <c r="S102" s="148">
        <f>R102*H102</f>
        <v>0</v>
      </c>
      <c r="T102" s="148">
        <v>0</v>
      </c>
      <c r="U102" s="149">
        <f>T102*H102</f>
        <v>0</v>
      </c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S102" s="150" t="s">
        <v>141</v>
      </c>
      <c r="AU102" s="150" t="s">
        <v>136</v>
      </c>
      <c r="AV102" s="150" t="s">
        <v>82</v>
      </c>
      <c r="AZ102" s="18" t="s">
        <v>134</v>
      </c>
      <c r="BF102" s="151">
        <f>IF(O102="základní",J102,0)</f>
        <v>0</v>
      </c>
      <c r="BG102" s="151">
        <f>IF(O102="snížená",J102,0)</f>
        <v>0</v>
      </c>
      <c r="BH102" s="151">
        <f>IF(O102="zákl. přenesená",J102,0)</f>
        <v>0</v>
      </c>
      <c r="BI102" s="151">
        <f>IF(O102="sníž. přenesená",J102,0)</f>
        <v>0</v>
      </c>
      <c r="BJ102" s="151">
        <f>IF(O102="nulová",J102,0)</f>
        <v>0</v>
      </c>
      <c r="BK102" s="18" t="s">
        <v>80</v>
      </c>
      <c r="BL102" s="151">
        <f>ROUND(I102*H102,2)</f>
        <v>0</v>
      </c>
      <c r="BM102" s="18" t="s">
        <v>141</v>
      </c>
      <c r="BN102" s="150" t="s">
        <v>1048</v>
      </c>
    </row>
    <row r="103" spans="1:66" s="2" customFormat="1">
      <c r="A103" s="33"/>
      <c r="B103" s="34"/>
      <c r="C103" s="33"/>
      <c r="D103" s="152" t="s">
        <v>143</v>
      </c>
      <c r="E103" s="33"/>
      <c r="F103" s="153" t="s">
        <v>1049</v>
      </c>
      <c r="G103" s="33"/>
      <c r="H103" s="33"/>
      <c r="I103" s="154"/>
      <c r="J103" s="33"/>
      <c r="K103" s="33"/>
      <c r="M103" s="34"/>
      <c r="N103" s="155"/>
      <c r="O103" s="156"/>
      <c r="P103" s="54"/>
      <c r="Q103" s="54"/>
      <c r="R103" s="54"/>
      <c r="S103" s="54"/>
      <c r="T103" s="54"/>
      <c r="U103" s="55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U103" s="18" t="s">
        <v>143</v>
      </c>
      <c r="AV103" s="18" t="s">
        <v>82</v>
      </c>
    </row>
    <row r="104" spans="1:66" s="13" customFormat="1">
      <c r="B104" s="157"/>
      <c r="D104" s="152" t="s">
        <v>145</v>
      </c>
      <c r="E104" s="158" t="s">
        <v>3</v>
      </c>
      <c r="F104" s="159" t="s">
        <v>1038</v>
      </c>
      <c r="H104" s="158" t="s">
        <v>3</v>
      </c>
      <c r="I104" s="160"/>
      <c r="M104" s="157"/>
      <c r="N104" s="161"/>
      <c r="O104" s="162"/>
      <c r="P104" s="162"/>
      <c r="Q104" s="162"/>
      <c r="R104" s="162"/>
      <c r="S104" s="162"/>
      <c r="T104" s="162"/>
      <c r="U104" s="163"/>
      <c r="AU104" s="158" t="s">
        <v>145</v>
      </c>
      <c r="AV104" s="158" t="s">
        <v>82</v>
      </c>
      <c r="AW104" s="13" t="s">
        <v>80</v>
      </c>
      <c r="AX104" s="13" t="s">
        <v>34</v>
      </c>
      <c r="AY104" s="13" t="s">
        <v>72</v>
      </c>
      <c r="AZ104" s="158" t="s">
        <v>134</v>
      </c>
    </row>
    <row r="105" spans="1:66" s="13" customFormat="1">
      <c r="B105" s="157"/>
      <c r="D105" s="152" t="s">
        <v>145</v>
      </c>
      <c r="E105" s="158" t="s">
        <v>3</v>
      </c>
      <c r="F105" s="159" t="s">
        <v>1050</v>
      </c>
      <c r="H105" s="158" t="s">
        <v>3</v>
      </c>
      <c r="I105" s="160"/>
      <c r="M105" s="157"/>
      <c r="N105" s="161"/>
      <c r="O105" s="162"/>
      <c r="P105" s="162"/>
      <c r="Q105" s="162"/>
      <c r="R105" s="162"/>
      <c r="S105" s="162"/>
      <c r="T105" s="162"/>
      <c r="U105" s="163"/>
      <c r="AU105" s="158" t="s">
        <v>145</v>
      </c>
      <c r="AV105" s="158" t="s">
        <v>82</v>
      </c>
      <c r="AW105" s="13" t="s">
        <v>80</v>
      </c>
      <c r="AX105" s="13" t="s">
        <v>34</v>
      </c>
      <c r="AY105" s="13" t="s">
        <v>72</v>
      </c>
      <c r="AZ105" s="158" t="s">
        <v>134</v>
      </c>
    </row>
    <row r="106" spans="1:66" s="13" customFormat="1">
      <c r="B106" s="157"/>
      <c r="D106" s="152" t="s">
        <v>145</v>
      </c>
      <c r="E106" s="158" t="s">
        <v>3</v>
      </c>
      <c r="F106" s="159" t="s">
        <v>1040</v>
      </c>
      <c r="H106" s="158" t="s">
        <v>3</v>
      </c>
      <c r="I106" s="160"/>
      <c r="M106" s="157"/>
      <c r="N106" s="161"/>
      <c r="O106" s="162"/>
      <c r="P106" s="162"/>
      <c r="Q106" s="162"/>
      <c r="R106" s="162"/>
      <c r="S106" s="162"/>
      <c r="T106" s="162"/>
      <c r="U106" s="163"/>
      <c r="AU106" s="158" t="s">
        <v>145</v>
      </c>
      <c r="AV106" s="158" t="s">
        <v>82</v>
      </c>
      <c r="AW106" s="13" t="s">
        <v>80</v>
      </c>
      <c r="AX106" s="13" t="s">
        <v>34</v>
      </c>
      <c r="AY106" s="13" t="s">
        <v>72</v>
      </c>
      <c r="AZ106" s="158" t="s">
        <v>134</v>
      </c>
    </row>
    <row r="107" spans="1:66" s="14" customFormat="1">
      <c r="B107" s="164"/>
      <c r="D107" s="152" t="s">
        <v>145</v>
      </c>
      <c r="E107" s="165" t="s">
        <v>3</v>
      </c>
      <c r="F107" s="166" t="s">
        <v>400</v>
      </c>
      <c r="H107" s="167">
        <v>42</v>
      </c>
      <c r="I107" s="168"/>
      <c r="M107" s="164"/>
      <c r="N107" s="169"/>
      <c r="O107" s="170"/>
      <c r="P107" s="170"/>
      <c r="Q107" s="170"/>
      <c r="R107" s="170"/>
      <c r="S107" s="170"/>
      <c r="T107" s="170"/>
      <c r="U107" s="171"/>
      <c r="AU107" s="165" t="s">
        <v>145</v>
      </c>
      <c r="AV107" s="165" t="s">
        <v>82</v>
      </c>
      <c r="AW107" s="14" t="s">
        <v>82</v>
      </c>
      <c r="AX107" s="14" t="s">
        <v>34</v>
      </c>
      <c r="AY107" s="14" t="s">
        <v>72</v>
      </c>
      <c r="AZ107" s="165" t="s">
        <v>134</v>
      </c>
    </row>
    <row r="108" spans="1:66" s="13" customFormat="1">
      <c r="B108" s="157"/>
      <c r="D108" s="152" t="s">
        <v>145</v>
      </c>
      <c r="E108" s="158" t="s">
        <v>3</v>
      </c>
      <c r="F108" s="159" t="s">
        <v>1041</v>
      </c>
      <c r="H108" s="158" t="s">
        <v>3</v>
      </c>
      <c r="I108" s="160"/>
      <c r="M108" s="157"/>
      <c r="N108" s="161"/>
      <c r="O108" s="162"/>
      <c r="P108" s="162"/>
      <c r="Q108" s="162"/>
      <c r="R108" s="162"/>
      <c r="S108" s="162"/>
      <c r="T108" s="162"/>
      <c r="U108" s="163"/>
      <c r="AU108" s="158" t="s">
        <v>145</v>
      </c>
      <c r="AV108" s="158" t="s">
        <v>82</v>
      </c>
      <c r="AW108" s="13" t="s">
        <v>80</v>
      </c>
      <c r="AX108" s="13" t="s">
        <v>34</v>
      </c>
      <c r="AY108" s="13" t="s">
        <v>72</v>
      </c>
      <c r="AZ108" s="158" t="s">
        <v>134</v>
      </c>
    </row>
    <row r="109" spans="1:66" s="14" customFormat="1">
      <c r="B109" s="164"/>
      <c r="D109" s="152" t="s">
        <v>145</v>
      </c>
      <c r="E109" s="165" t="s">
        <v>3</v>
      </c>
      <c r="F109" s="166" t="s">
        <v>400</v>
      </c>
      <c r="H109" s="167">
        <v>42</v>
      </c>
      <c r="I109" s="168"/>
      <c r="M109" s="164"/>
      <c r="N109" s="169"/>
      <c r="O109" s="170"/>
      <c r="P109" s="170"/>
      <c r="Q109" s="170"/>
      <c r="R109" s="170"/>
      <c r="S109" s="170"/>
      <c r="T109" s="170"/>
      <c r="U109" s="171"/>
      <c r="AU109" s="165" t="s">
        <v>145</v>
      </c>
      <c r="AV109" s="165" t="s">
        <v>82</v>
      </c>
      <c r="AW109" s="14" t="s">
        <v>82</v>
      </c>
      <c r="AX109" s="14" t="s">
        <v>34</v>
      </c>
      <c r="AY109" s="14" t="s">
        <v>72</v>
      </c>
      <c r="AZ109" s="165" t="s">
        <v>134</v>
      </c>
    </row>
    <row r="110" spans="1:66" s="13" customFormat="1">
      <c r="B110" s="157"/>
      <c r="D110" s="152" t="s">
        <v>145</v>
      </c>
      <c r="E110" s="158" t="s">
        <v>3</v>
      </c>
      <c r="F110" s="159" t="s">
        <v>1042</v>
      </c>
      <c r="H110" s="158" t="s">
        <v>3</v>
      </c>
      <c r="I110" s="160"/>
      <c r="M110" s="157"/>
      <c r="N110" s="161"/>
      <c r="O110" s="162"/>
      <c r="P110" s="162"/>
      <c r="Q110" s="162"/>
      <c r="R110" s="162"/>
      <c r="S110" s="162"/>
      <c r="T110" s="162"/>
      <c r="U110" s="163"/>
      <c r="AU110" s="158" t="s">
        <v>145</v>
      </c>
      <c r="AV110" s="158" t="s">
        <v>82</v>
      </c>
      <c r="AW110" s="13" t="s">
        <v>80</v>
      </c>
      <c r="AX110" s="13" t="s">
        <v>34</v>
      </c>
      <c r="AY110" s="13" t="s">
        <v>72</v>
      </c>
      <c r="AZ110" s="158" t="s">
        <v>134</v>
      </c>
    </row>
    <row r="111" spans="1:66" s="14" customFormat="1">
      <c r="B111" s="164"/>
      <c r="D111" s="152" t="s">
        <v>145</v>
      </c>
      <c r="E111" s="165" t="s">
        <v>3</v>
      </c>
      <c r="F111" s="166" t="s">
        <v>742</v>
      </c>
      <c r="H111" s="167">
        <v>84</v>
      </c>
      <c r="I111" s="168"/>
      <c r="M111" s="164"/>
      <c r="N111" s="169"/>
      <c r="O111" s="170"/>
      <c r="P111" s="170"/>
      <c r="Q111" s="170"/>
      <c r="R111" s="170"/>
      <c r="S111" s="170"/>
      <c r="T111" s="170"/>
      <c r="U111" s="171"/>
      <c r="AU111" s="165" t="s">
        <v>145</v>
      </c>
      <c r="AV111" s="165" t="s">
        <v>82</v>
      </c>
      <c r="AW111" s="14" t="s">
        <v>82</v>
      </c>
      <c r="AX111" s="14" t="s">
        <v>34</v>
      </c>
      <c r="AY111" s="14" t="s">
        <v>72</v>
      </c>
      <c r="AZ111" s="165" t="s">
        <v>134</v>
      </c>
    </row>
    <row r="112" spans="1:66" s="13" customFormat="1">
      <c r="B112" s="157"/>
      <c r="D112" s="152" t="s">
        <v>145</v>
      </c>
      <c r="E112" s="158" t="s">
        <v>3</v>
      </c>
      <c r="F112" s="159" t="s">
        <v>1043</v>
      </c>
      <c r="H112" s="158" t="s">
        <v>3</v>
      </c>
      <c r="I112" s="160"/>
      <c r="M112" s="157"/>
      <c r="N112" s="161"/>
      <c r="O112" s="162"/>
      <c r="P112" s="162"/>
      <c r="Q112" s="162"/>
      <c r="R112" s="162"/>
      <c r="S112" s="162"/>
      <c r="T112" s="162"/>
      <c r="U112" s="163"/>
      <c r="AU112" s="158" t="s">
        <v>145</v>
      </c>
      <c r="AV112" s="158" t="s">
        <v>82</v>
      </c>
      <c r="AW112" s="13" t="s">
        <v>80</v>
      </c>
      <c r="AX112" s="13" t="s">
        <v>34</v>
      </c>
      <c r="AY112" s="13" t="s">
        <v>72</v>
      </c>
      <c r="AZ112" s="158" t="s">
        <v>134</v>
      </c>
    </row>
    <row r="113" spans="1:66" s="14" customFormat="1">
      <c r="B113" s="164"/>
      <c r="D113" s="152" t="s">
        <v>145</v>
      </c>
      <c r="E113" s="165" t="s">
        <v>3</v>
      </c>
      <c r="F113" s="166" t="s">
        <v>400</v>
      </c>
      <c r="H113" s="167">
        <v>42</v>
      </c>
      <c r="I113" s="168"/>
      <c r="M113" s="164"/>
      <c r="N113" s="169"/>
      <c r="O113" s="170"/>
      <c r="P113" s="170"/>
      <c r="Q113" s="170"/>
      <c r="R113" s="170"/>
      <c r="S113" s="170"/>
      <c r="T113" s="170"/>
      <c r="U113" s="171"/>
      <c r="AU113" s="165" t="s">
        <v>145</v>
      </c>
      <c r="AV113" s="165" t="s">
        <v>82</v>
      </c>
      <c r="AW113" s="14" t="s">
        <v>82</v>
      </c>
      <c r="AX113" s="14" t="s">
        <v>34</v>
      </c>
      <c r="AY113" s="14" t="s">
        <v>72</v>
      </c>
      <c r="AZ113" s="165" t="s">
        <v>134</v>
      </c>
    </row>
    <row r="114" spans="1:66" s="13" customFormat="1">
      <c r="B114" s="157"/>
      <c r="D114" s="152" t="s">
        <v>145</v>
      </c>
      <c r="E114" s="158" t="s">
        <v>3</v>
      </c>
      <c r="F114" s="159" t="s">
        <v>1044</v>
      </c>
      <c r="H114" s="158" t="s">
        <v>3</v>
      </c>
      <c r="I114" s="160"/>
      <c r="M114" s="157"/>
      <c r="N114" s="161"/>
      <c r="O114" s="162"/>
      <c r="P114" s="162"/>
      <c r="Q114" s="162"/>
      <c r="R114" s="162"/>
      <c r="S114" s="162"/>
      <c r="T114" s="162"/>
      <c r="U114" s="163"/>
      <c r="AU114" s="158" t="s">
        <v>145</v>
      </c>
      <c r="AV114" s="158" t="s">
        <v>82</v>
      </c>
      <c r="AW114" s="13" t="s">
        <v>80</v>
      </c>
      <c r="AX114" s="13" t="s">
        <v>34</v>
      </c>
      <c r="AY114" s="13" t="s">
        <v>72</v>
      </c>
      <c r="AZ114" s="158" t="s">
        <v>134</v>
      </c>
    </row>
    <row r="115" spans="1:66" s="14" customFormat="1">
      <c r="B115" s="164"/>
      <c r="D115" s="152" t="s">
        <v>145</v>
      </c>
      <c r="E115" s="165" t="s">
        <v>3</v>
      </c>
      <c r="F115" s="166" t="s">
        <v>400</v>
      </c>
      <c r="H115" s="167">
        <v>42</v>
      </c>
      <c r="I115" s="168"/>
      <c r="M115" s="164"/>
      <c r="N115" s="169"/>
      <c r="O115" s="170"/>
      <c r="P115" s="170"/>
      <c r="Q115" s="170"/>
      <c r="R115" s="170"/>
      <c r="S115" s="170"/>
      <c r="T115" s="170"/>
      <c r="U115" s="171"/>
      <c r="AU115" s="165" t="s">
        <v>145</v>
      </c>
      <c r="AV115" s="165" t="s">
        <v>82</v>
      </c>
      <c r="AW115" s="14" t="s">
        <v>82</v>
      </c>
      <c r="AX115" s="14" t="s">
        <v>34</v>
      </c>
      <c r="AY115" s="14" t="s">
        <v>72</v>
      </c>
      <c r="AZ115" s="165" t="s">
        <v>134</v>
      </c>
    </row>
    <row r="116" spans="1:66" s="13" customFormat="1">
      <c r="B116" s="157"/>
      <c r="D116" s="152" t="s">
        <v>145</v>
      </c>
      <c r="E116" s="158" t="s">
        <v>3</v>
      </c>
      <c r="F116" s="159" t="s">
        <v>1045</v>
      </c>
      <c r="H116" s="158" t="s">
        <v>3</v>
      </c>
      <c r="I116" s="160"/>
      <c r="M116" s="157"/>
      <c r="N116" s="161"/>
      <c r="O116" s="162"/>
      <c r="P116" s="162"/>
      <c r="Q116" s="162"/>
      <c r="R116" s="162"/>
      <c r="S116" s="162"/>
      <c r="T116" s="162"/>
      <c r="U116" s="163"/>
      <c r="AU116" s="158" t="s">
        <v>145</v>
      </c>
      <c r="AV116" s="158" t="s">
        <v>82</v>
      </c>
      <c r="AW116" s="13" t="s">
        <v>80</v>
      </c>
      <c r="AX116" s="13" t="s">
        <v>34</v>
      </c>
      <c r="AY116" s="13" t="s">
        <v>72</v>
      </c>
      <c r="AZ116" s="158" t="s">
        <v>134</v>
      </c>
    </row>
    <row r="117" spans="1:66" s="14" customFormat="1">
      <c r="B117" s="164"/>
      <c r="D117" s="152" t="s">
        <v>145</v>
      </c>
      <c r="E117" s="165" t="s">
        <v>3</v>
      </c>
      <c r="F117" s="166" t="s">
        <v>400</v>
      </c>
      <c r="H117" s="167">
        <v>42</v>
      </c>
      <c r="I117" s="168"/>
      <c r="M117" s="164"/>
      <c r="N117" s="169"/>
      <c r="O117" s="170"/>
      <c r="P117" s="170"/>
      <c r="Q117" s="170"/>
      <c r="R117" s="170"/>
      <c r="S117" s="170"/>
      <c r="T117" s="170"/>
      <c r="U117" s="171"/>
      <c r="AU117" s="165" t="s">
        <v>145</v>
      </c>
      <c r="AV117" s="165" t="s">
        <v>82</v>
      </c>
      <c r="AW117" s="14" t="s">
        <v>82</v>
      </c>
      <c r="AX117" s="14" t="s">
        <v>34</v>
      </c>
      <c r="AY117" s="14" t="s">
        <v>72</v>
      </c>
      <c r="AZ117" s="165" t="s">
        <v>134</v>
      </c>
    </row>
    <row r="118" spans="1:66" s="15" customFormat="1">
      <c r="B118" s="172"/>
      <c r="D118" s="152" t="s">
        <v>145</v>
      </c>
      <c r="E118" s="173" t="s">
        <v>3</v>
      </c>
      <c r="F118" s="174" t="s">
        <v>155</v>
      </c>
      <c r="H118" s="175">
        <v>294</v>
      </c>
      <c r="I118" s="176"/>
      <c r="M118" s="172"/>
      <c r="N118" s="177"/>
      <c r="O118" s="178"/>
      <c r="P118" s="178"/>
      <c r="Q118" s="178"/>
      <c r="R118" s="178"/>
      <c r="S118" s="178"/>
      <c r="T118" s="178"/>
      <c r="U118" s="179"/>
      <c r="AU118" s="173" t="s">
        <v>145</v>
      </c>
      <c r="AV118" s="173" t="s">
        <v>82</v>
      </c>
      <c r="AW118" s="15" t="s">
        <v>141</v>
      </c>
      <c r="AX118" s="15" t="s">
        <v>34</v>
      </c>
      <c r="AY118" s="15" t="s">
        <v>80</v>
      </c>
      <c r="AZ118" s="173" t="s">
        <v>134</v>
      </c>
    </row>
    <row r="119" spans="1:66" s="2" customFormat="1" ht="14.45" customHeight="1">
      <c r="A119" s="33"/>
      <c r="B119" s="138"/>
      <c r="C119" s="180" t="s">
        <v>163</v>
      </c>
      <c r="D119" s="180" t="s">
        <v>494</v>
      </c>
      <c r="E119" s="181" t="s">
        <v>1051</v>
      </c>
      <c r="F119" s="182" t="s">
        <v>1052</v>
      </c>
      <c r="G119" s="183" t="s">
        <v>172</v>
      </c>
      <c r="H119" s="184">
        <v>42</v>
      </c>
      <c r="I119" s="185"/>
      <c r="J119" s="186">
        <f>ROUND(I119*H119,2)</f>
        <v>0</v>
      </c>
      <c r="K119" s="182" t="s">
        <v>140</v>
      </c>
      <c r="L119" s="282" t="s">
        <v>1410</v>
      </c>
      <c r="M119" s="187"/>
      <c r="N119" s="188" t="s">
        <v>3</v>
      </c>
      <c r="O119" s="189" t="s">
        <v>43</v>
      </c>
      <c r="P119" s="54"/>
      <c r="Q119" s="148">
        <f>P119*H119</f>
        <v>0</v>
      </c>
      <c r="R119" s="148">
        <v>5.0000000000000001E-3</v>
      </c>
      <c r="S119" s="148">
        <f>R119*H119</f>
        <v>0.21</v>
      </c>
      <c r="T119" s="148">
        <v>0</v>
      </c>
      <c r="U119" s="149">
        <f>T119*H119</f>
        <v>0</v>
      </c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S119" s="150" t="s">
        <v>195</v>
      </c>
      <c r="AU119" s="150" t="s">
        <v>494</v>
      </c>
      <c r="AV119" s="150" t="s">
        <v>82</v>
      </c>
      <c r="AZ119" s="18" t="s">
        <v>134</v>
      </c>
      <c r="BF119" s="151">
        <f>IF(O119="základní",J119,0)</f>
        <v>0</v>
      </c>
      <c r="BG119" s="151">
        <f>IF(O119="snížená",J119,0)</f>
        <v>0</v>
      </c>
      <c r="BH119" s="151">
        <f>IF(O119="zákl. přenesená",J119,0)</f>
        <v>0</v>
      </c>
      <c r="BI119" s="151">
        <f>IF(O119="sníž. přenesená",J119,0)</f>
        <v>0</v>
      </c>
      <c r="BJ119" s="151">
        <f>IF(O119="nulová",J119,0)</f>
        <v>0</v>
      </c>
      <c r="BK119" s="18" t="s">
        <v>80</v>
      </c>
      <c r="BL119" s="151">
        <f>ROUND(I119*H119,2)</f>
        <v>0</v>
      </c>
      <c r="BM119" s="18" t="s">
        <v>141</v>
      </c>
      <c r="BN119" s="150" t="s">
        <v>1053</v>
      </c>
    </row>
    <row r="120" spans="1:66" s="2" customFormat="1">
      <c r="A120" s="33"/>
      <c r="B120" s="34"/>
      <c r="C120" s="33"/>
      <c r="D120" s="152" t="s">
        <v>143</v>
      </c>
      <c r="E120" s="33"/>
      <c r="F120" s="153" t="s">
        <v>1052</v>
      </c>
      <c r="G120" s="33"/>
      <c r="H120" s="33"/>
      <c r="I120" s="154"/>
      <c r="J120" s="33"/>
      <c r="K120" s="33"/>
      <c r="M120" s="34"/>
      <c r="N120" s="155"/>
      <c r="O120" s="156"/>
      <c r="P120" s="54"/>
      <c r="Q120" s="54"/>
      <c r="R120" s="54"/>
      <c r="S120" s="54"/>
      <c r="T120" s="54"/>
      <c r="U120" s="55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U120" s="18" t="s">
        <v>143</v>
      </c>
      <c r="AV120" s="18" t="s">
        <v>82</v>
      </c>
    </row>
    <row r="121" spans="1:66" s="13" customFormat="1">
      <c r="B121" s="157"/>
      <c r="D121" s="152" t="s">
        <v>145</v>
      </c>
      <c r="E121" s="158" t="s">
        <v>3</v>
      </c>
      <c r="F121" s="159" t="s">
        <v>1038</v>
      </c>
      <c r="H121" s="158" t="s">
        <v>3</v>
      </c>
      <c r="I121" s="160"/>
      <c r="M121" s="157"/>
      <c r="N121" s="161"/>
      <c r="O121" s="162"/>
      <c r="P121" s="162"/>
      <c r="Q121" s="162"/>
      <c r="R121" s="162"/>
      <c r="S121" s="162"/>
      <c r="T121" s="162"/>
      <c r="U121" s="163"/>
      <c r="AU121" s="158" t="s">
        <v>145</v>
      </c>
      <c r="AV121" s="158" t="s">
        <v>82</v>
      </c>
      <c r="AW121" s="13" t="s">
        <v>80</v>
      </c>
      <c r="AX121" s="13" t="s">
        <v>34</v>
      </c>
      <c r="AY121" s="13" t="s">
        <v>72</v>
      </c>
      <c r="AZ121" s="158" t="s">
        <v>134</v>
      </c>
    </row>
    <row r="122" spans="1:66" s="13" customFormat="1">
      <c r="B122" s="157"/>
      <c r="D122" s="152" t="s">
        <v>145</v>
      </c>
      <c r="E122" s="158" t="s">
        <v>3</v>
      </c>
      <c r="F122" s="159" t="s">
        <v>1054</v>
      </c>
      <c r="H122" s="158" t="s">
        <v>3</v>
      </c>
      <c r="I122" s="160"/>
      <c r="M122" s="157"/>
      <c r="N122" s="161"/>
      <c r="O122" s="162"/>
      <c r="P122" s="162"/>
      <c r="Q122" s="162"/>
      <c r="R122" s="162"/>
      <c r="S122" s="162"/>
      <c r="T122" s="162"/>
      <c r="U122" s="163"/>
      <c r="AU122" s="158" t="s">
        <v>145</v>
      </c>
      <c r="AV122" s="158" t="s">
        <v>82</v>
      </c>
      <c r="AW122" s="13" t="s">
        <v>80</v>
      </c>
      <c r="AX122" s="13" t="s">
        <v>34</v>
      </c>
      <c r="AY122" s="13" t="s">
        <v>72</v>
      </c>
      <c r="AZ122" s="158" t="s">
        <v>134</v>
      </c>
    </row>
    <row r="123" spans="1:66" s="13" customFormat="1">
      <c r="B123" s="157"/>
      <c r="D123" s="152" t="s">
        <v>145</v>
      </c>
      <c r="E123" s="158" t="s">
        <v>3</v>
      </c>
      <c r="F123" s="159" t="s">
        <v>1044</v>
      </c>
      <c r="H123" s="158" t="s">
        <v>3</v>
      </c>
      <c r="I123" s="160"/>
      <c r="M123" s="157"/>
      <c r="N123" s="161"/>
      <c r="O123" s="162"/>
      <c r="P123" s="162"/>
      <c r="Q123" s="162"/>
      <c r="R123" s="162"/>
      <c r="S123" s="162"/>
      <c r="T123" s="162"/>
      <c r="U123" s="163"/>
      <c r="AU123" s="158" t="s">
        <v>145</v>
      </c>
      <c r="AV123" s="158" t="s">
        <v>82</v>
      </c>
      <c r="AW123" s="13" t="s">
        <v>80</v>
      </c>
      <c r="AX123" s="13" t="s">
        <v>34</v>
      </c>
      <c r="AY123" s="13" t="s">
        <v>72</v>
      </c>
      <c r="AZ123" s="158" t="s">
        <v>134</v>
      </c>
    </row>
    <row r="124" spans="1:66" s="14" customFormat="1">
      <c r="B124" s="164"/>
      <c r="D124" s="152" t="s">
        <v>145</v>
      </c>
      <c r="E124" s="165" t="s">
        <v>3</v>
      </c>
      <c r="F124" s="166" t="s">
        <v>400</v>
      </c>
      <c r="H124" s="167">
        <v>42</v>
      </c>
      <c r="I124" s="168"/>
      <c r="M124" s="164"/>
      <c r="N124" s="169"/>
      <c r="O124" s="170"/>
      <c r="P124" s="170"/>
      <c r="Q124" s="170"/>
      <c r="R124" s="170"/>
      <c r="S124" s="170"/>
      <c r="T124" s="170"/>
      <c r="U124" s="171"/>
      <c r="AU124" s="165" t="s">
        <v>145</v>
      </c>
      <c r="AV124" s="165" t="s">
        <v>82</v>
      </c>
      <c r="AW124" s="14" t="s">
        <v>82</v>
      </c>
      <c r="AX124" s="14" t="s">
        <v>34</v>
      </c>
      <c r="AY124" s="14" t="s">
        <v>80</v>
      </c>
      <c r="AZ124" s="165" t="s">
        <v>134</v>
      </c>
    </row>
    <row r="125" spans="1:66" s="2" customFormat="1" ht="14.45" customHeight="1">
      <c r="A125" s="33"/>
      <c r="B125" s="138"/>
      <c r="C125" s="180" t="s">
        <v>141</v>
      </c>
      <c r="D125" s="180" t="s">
        <v>494</v>
      </c>
      <c r="E125" s="181" t="s">
        <v>1055</v>
      </c>
      <c r="F125" s="182" t="s">
        <v>1056</v>
      </c>
      <c r="G125" s="183" t="s">
        <v>172</v>
      </c>
      <c r="H125" s="184">
        <v>42</v>
      </c>
      <c r="I125" s="185"/>
      <c r="J125" s="186">
        <f>ROUND(I125*H125,2)</f>
        <v>0</v>
      </c>
      <c r="K125" s="182" t="s">
        <v>140</v>
      </c>
      <c r="L125" s="282" t="s">
        <v>1410</v>
      </c>
      <c r="M125" s="187"/>
      <c r="N125" s="188" t="s">
        <v>3</v>
      </c>
      <c r="O125" s="189" t="s">
        <v>43</v>
      </c>
      <c r="P125" s="54"/>
      <c r="Q125" s="148">
        <f>P125*H125</f>
        <v>0</v>
      </c>
      <c r="R125" s="148">
        <v>2.3E-3</v>
      </c>
      <c r="S125" s="148">
        <f>R125*H125</f>
        <v>9.6599999999999991E-2</v>
      </c>
      <c r="T125" s="148">
        <v>0</v>
      </c>
      <c r="U125" s="149">
        <f>T125*H125</f>
        <v>0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S125" s="150" t="s">
        <v>195</v>
      </c>
      <c r="AU125" s="150" t="s">
        <v>494</v>
      </c>
      <c r="AV125" s="150" t="s">
        <v>82</v>
      </c>
      <c r="AZ125" s="18" t="s">
        <v>134</v>
      </c>
      <c r="BF125" s="151">
        <f>IF(O125="základní",J125,0)</f>
        <v>0</v>
      </c>
      <c r="BG125" s="151">
        <f>IF(O125="snížená",J125,0)</f>
        <v>0</v>
      </c>
      <c r="BH125" s="151">
        <f>IF(O125="zákl. přenesená",J125,0)</f>
        <v>0</v>
      </c>
      <c r="BI125" s="151">
        <f>IF(O125="sníž. přenesená",J125,0)</f>
        <v>0</v>
      </c>
      <c r="BJ125" s="151">
        <f>IF(O125="nulová",J125,0)</f>
        <v>0</v>
      </c>
      <c r="BK125" s="18" t="s">
        <v>80</v>
      </c>
      <c r="BL125" s="151">
        <f>ROUND(I125*H125,2)</f>
        <v>0</v>
      </c>
      <c r="BM125" s="18" t="s">
        <v>141</v>
      </c>
      <c r="BN125" s="150" t="s">
        <v>1057</v>
      </c>
    </row>
    <row r="126" spans="1:66" s="2" customFormat="1">
      <c r="A126" s="33"/>
      <c r="B126" s="34"/>
      <c r="C126" s="33"/>
      <c r="D126" s="152" t="s">
        <v>143</v>
      </c>
      <c r="E126" s="33"/>
      <c r="F126" s="153" t="s">
        <v>1056</v>
      </c>
      <c r="G126" s="33"/>
      <c r="H126" s="33"/>
      <c r="I126" s="154"/>
      <c r="J126" s="33"/>
      <c r="K126" s="33"/>
      <c r="M126" s="34"/>
      <c r="N126" s="155"/>
      <c r="O126" s="156"/>
      <c r="P126" s="54"/>
      <c r="Q126" s="54"/>
      <c r="R126" s="54"/>
      <c r="S126" s="54"/>
      <c r="T126" s="54"/>
      <c r="U126" s="55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U126" s="18" t="s">
        <v>143</v>
      </c>
      <c r="AV126" s="18" t="s">
        <v>82</v>
      </c>
    </row>
    <row r="127" spans="1:66" s="13" customFormat="1">
      <c r="B127" s="157"/>
      <c r="D127" s="152" t="s">
        <v>145</v>
      </c>
      <c r="E127" s="158" t="s">
        <v>3</v>
      </c>
      <c r="F127" s="159" t="s">
        <v>1038</v>
      </c>
      <c r="H127" s="158" t="s">
        <v>3</v>
      </c>
      <c r="I127" s="160"/>
      <c r="M127" s="157"/>
      <c r="N127" s="161"/>
      <c r="O127" s="162"/>
      <c r="P127" s="162"/>
      <c r="Q127" s="162"/>
      <c r="R127" s="162"/>
      <c r="S127" s="162"/>
      <c r="T127" s="162"/>
      <c r="U127" s="163"/>
      <c r="AU127" s="158" t="s">
        <v>145</v>
      </c>
      <c r="AV127" s="158" t="s">
        <v>82</v>
      </c>
      <c r="AW127" s="13" t="s">
        <v>80</v>
      </c>
      <c r="AX127" s="13" t="s">
        <v>34</v>
      </c>
      <c r="AY127" s="13" t="s">
        <v>72</v>
      </c>
      <c r="AZ127" s="158" t="s">
        <v>134</v>
      </c>
    </row>
    <row r="128" spans="1:66" s="13" customFormat="1">
      <c r="B128" s="157"/>
      <c r="D128" s="152" t="s">
        <v>145</v>
      </c>
      <c r="E128" s="158" t="s">
        <v>3</v>
      </c>
      <c r="F128" s="159" t="s">
        <v>1054</v>
      </c>
      <c r="H128" s="158" t="s">
        <v>3</v>
      </c>
      <c r="I128" s="160"/>
      <c r="M128" s="157"/>
      <c r="N128" s="161"/>
      <c r="O128" s="162"/>
      <c r="P128" s="162"/>
      <c r="Q128" s="162"/>
      <c r="R128" s="162"/>
      <c r="S128" s="162"/>
      <c r="T128" s="162"/>
      <c r="U128" s="163"/>
      <c r="AU128" s="158" t="s">
        <v>145</v>
      </c>
      <c r="AV128" s="158" t="s">
        <v>82</v>
      </c>
      <c r="AW128" s="13" t="s">
        <v>80</v>
      </c>
      <c r="AX128" s="13" t="s">
        <v>34</v>
      </c>
      <c r="AY128" s="13" t="s">
        <v>72</v>
      </c>
      <c r="AZ128" s="158" t="s">
        <v>134</v>
      </c>
    </row>
    <row r="129" spans="1:66" s="13" customFormat="1">
      <c r="B129" s="157"/>
      <c r="D129" s="152" t="s">
        <v>145</v>
      </c>
      <c r="E129" s="158" t="s">
        <v>3</v>
      </c>
      <c r="F129" s="159" t="s">
        <v>1043</v>
      </c>
      <c r="H129" s="158" t="s">
        <v>3</v>
      </c>
      <c r="I129" s="160"/>
      <c r="M129" s="157"/>
      <c r="N129" s="161"/>
      <c r="O129" s="162"/>
      <c r="P129" s="162"/>
      <c r="Q129" s="162"/>
      <c r="R129" s="162"/>
      <c r="S129" s="162"/>
      <c r="T129" s="162"/>
      <c r="U129" s="163"/>
      <c r="AU129" s="158" t="s">
        <v>145</v>
      </c>
      <c r="AV129" s="158" t="s">
        <v>82</v>
      </c>
      <c r="AW129" s="13" t="s">
        <v>80</v>
      </c>
      <c r="AX129" s="13" t="s">
        <v>34</v>
      </c>
      <c r="AY129" s="13" t="s">
        <v>72</v>
      </c>
      <c r="AZ129" s="158" t="s">
        <v>134</v>
      </c>
    </row>
    <row r="130" spans="1:66" s="14" customFormat="1">
      <c r="B130" s="164"/>
      <c r="D130" s="152" t="s">
        <v>145</v>
      </c>
      <c r="E130" s="165" t="s">
        <v>3</v>
      </c>
      <c r="F130" s="166" t="s">
        <v>400</v>
      </c>
      <c r="H130" s="167">
        <v>42</v>
      </c>
      <c r="I130" s="168"/>
      <c r="M130" s="164"/>
      <c r="N130" s="169"/>
      <c r="O130" s="170"/>
      <c r="P130" s="170"/>
      <c r="Q130" s="170"/>
      <c r="R130" s="170"/>
      <c r="S130" s="170"/>
      <c r="T130" s="170"/>
      <c r="U130" s="171"/>
      <c r="AU130" s="165" t="s">
        <v>145</v>
      </c>
      <c r="AV130" s="165" t="s">
        <v>82</v>
      </c>
      <c r="AW130" s="14" t="s">
        <v>82</v>
      </c>
      <c r="AX130" s="14" t="s">
        <v>34</v>
      </c>
      <c r="AY130" s="14" t="s">
        <v>80</v>
      </c>
      <c r="AZ130" s="165" t="s">
        <v>134</v>
      </c>
    </row>
    <row r="131" spans="1:66" s="2" customFormat="1" ht="14.45" customHeight="1">
      <c r="A131" s="33"/>
      <c r="B131" s="138"/>
      <c r="C131" s="180" t="s">
        <v>177</v>
      </c>
      <c r="D131" s="180" t="s">
        <v>494</v>
      </c>
      <c r="E131" s="181" t="s">
        <v>1058</v>
      </c>
      <c r="F131" s="182" t="s">
        <v>1059</v>
      </c>
      <c r="G131" s="183" t="s">
        <v>172</v>
      </c>
      <c r="H131" s="184">
        <v>42</v>
      </c>
      <c r="I131" s="185"/>
      <c r="J131" s="186">
        <f>ROUND(I131*H131,2)</f>
        <v>0</v>
      </c>
      <c r="K131" s="182" t="s">
        <v>3</v>
      </c>
      <c r="L131" s="282" t="s">
        <v>1410</v>
      </c>
      <c r="M131" s="187"/>
      <c r="N131" s="188" t="s">
        <v>3</v>
      </c>
      <c r="O131" s="189" t="s">
        <v>43</v>
      </c>
      <c r="P131" s="54"/>
      <c r="Q131" s="148">
        <f>P131*H131</f>
        <v>0</v>
      </c>
      <c r="R131" s="148">
        <v>3.5000000000000001E-3</v>
      </c>
      <c r="S131" s="148">
        <f>R131*H131</f>
        <v>0.14699999999999999</v>
      </c>
      <c r="T131" s="148">
        <v>0</v>
      </c>
      <c r="U131" s="149">
        <f>T131*H131</f>
        <v>0</v>
      </c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S131" s="150" t="s">
        <v>195</v>
      </c>
      <c r="AU131" s="150" t="s">
        <v>494</v>
      </c>
      <c r="AV131" s="150" t="s">
        <v>82</v>
      </c>
      <c r="AZ131" s="18" t="s">
        <v>134</v>
      </c>
      <c r="BF131" s="151">
        <f>IF(O131="základní",J131,0)</f>
        <v>0</v>
      </c>
      <c r="BG131" s="151">
        <f>IF(O131="snížená",J131,0)</f>
        <v>0</v>
      </c>
      <c r="BH131" s="151">
        <f>IF(O131="zákl. přenesená",J131,0)</f>
        <v>0</v>
      </c>
      <c r="BI131" s="151">
        <f>IF(O131="sníž. přenesená",J131,0)</f>
        <v>0</v>
      </c>
      <c r="BJ131" s="151">
        <f>IF(O131="nulová",J131,0)</f>
        <v>0</v>
      </c>
      <c r="BK131" s="18" t="s">
        <v>80</v>
      </c>
      <c r="BL131" s="151">
        <f>ROUND(I131*H131,2)</f>
        <v>0</v>
      </c>
      <c r="BM131" s="18" t="s">
        <v>141</v>
      </c>
      <c r="BN131" s="150" t="s">
        <v>1060</v>
      </c>
    </row>
    <row r="132" spans="1:66" s="2" customFormat="1">
      <c r="A132" s="33"/>
      <c r="B132" s="34"/>
      <c r="C132" s="33"/>
      <c r="D132" s="152" t="s">
        <v>143</v>
      </c>
      <c r="E132" s="33"/>
      <c r="F132" s="153" t="s">
        <v>1059</v>
      </c>
      <c r="G132" s="33"/>
      <c r="H132" s="33"/>
      <c r="I132" s="154"/>
      <c r="J132" s="33"/>
      <c r="K132" s="33"/>
      <c r="M132" s="34"/>
      <c r="N132" s="155"/>
      <c r="O132" s="156"/>
      <c r="P132" s="54"/>
      <c r="Q132" s="54"/>
      <c r="R132" s="54"/>
      <c r="S132" s="54"/>
      <c r="T132" s="54"/>
      <c r="U132" s="55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U132" s="18" t="s">
        <v>143</v>
      </c>
      <c r="AV132" s="18" t="s">
        <v>82</v>
      </c>
    </row>
    <row r="133" spans="1:66" s="13" customFormat="1">
      <c r="B133" s="157"/>
      <c r="D133" s="152" t="s">
        <v>145</v>
      </c>
      <c r="E133" s="158" t="s">
        <v>3</v>
      </c>
      <c r="F133" s="159" t="s">
        <v>1038</v>
      </c>
      <c r="H133" s="158" t="s">
        <v>3</v>
      </c>
      <c r="I133" s="160"/>
      <c r="M133" s="157"/>
      <c r="N133" s="161"/>
      <c r="O133" s="162"/>
      <c r="P133" s="162"/>
      <c r="Q133" s="162"/>
      <c r="R133" s="162"/>
      <c r="S133" s="162"/>
      <c r="T133" s="162"/>
      <c r="U133" s="163"/>
      <c r="AU133" s="158" t="s">
        <v>145</v>
      </c>
      <c r="AV133" s="158" t="s">
        <v>82</v>
      </c>
      <c r="AW133" s="13" t="s">
        <v>80</v>
      </c>
      <c r="AX133" s="13" t="s">
        <v>34</v>
      </c>
      <c r="AY133" s="13" t="s">
        <v>72</v>
      </c>
      <c r="AZ133" s="158" t="s">
        <v>134</v>
      </c>
    </row>
    <row r="134" spans="1:66" s="13" customFormat="1">
      <c r="B134" s="157"/>
      <c r="D134" s="152" t="s">
        <v>145</v>
      </c>
      <c r="E134" s="158" t="s">
        <v>3</v>
      </c>
      <c r="F134" s="159" t="s">
        <v>1054</v>
      </c>
      <c r="H134" s="158" t="s">
        <v>3</v>
      </c>
      <c r="I134" s="160"/>
      <c r="M134" s="157"/>
      <c r="N134" s="161"/>
      <c r="O134" s="162"/>
      <c r="P134" s="162"/>
      <c r="Q134" s="162"/>
      <c r="R134" s="162"/>
      <c r="S134" s="162"/>
      <c r="T134" s="162"/>
      <c r="U134" s="163"/>
      <c r="AU134" s="158" t="s">
        <v>145</v>
      </c>
      <c r="AV134" s="158" t="s">
        <v>82</v>
      </c>
      <c r="AW134" s="13" t="s">
        <v>80</v>
      </c>
      <c r="AX134" s="13" t="s">
        <v>34</v>
      </c>
      <c r="AY134" s="13" t="s">
        <v>72</v>
      </c>
      <c r="AZ134" s="158" t="s">
        <v>134</v>
      </c>
    </row>
    <row r="135" spans="1:66" s="13" customFormat="1">
      <c r="B135" s="157"/>
      <c r="D135" s="152" t="s">
        <v>145</v>
      </c>
      <c r="E135" s="158" t="s">
        <v>3</v>
      </c>
      <c r="F135" s="159" t="s">
        <v>1040</v>
      </c>
      <c r="H135" s="158" t="s">
        <v>3</v>
      </c>
      <c r="I135" s="160"/>
      <c r="M135" s="157"/>
      <c r="N135" s="161"/>
      <c r="O135" s="162"/>
      <c r="P135" s="162"/>
      <c r="Q135" s="162"/>
      <c r="R135" s="162"/>
      <c r="S135" s="162"/>
      <c r="T135" s="162"/>
      <c r="U135" s="163"/>
      <c r="AU135" s="158" t="s">
        <v>145</v>
      </c>
      <c r="AV135" s="158" t="s">
        <v>82</v>
      </c>
      <c r="AW135" s="13" t="s">
        <v>80</v>
      </c>
      <c r="AX135" s="13" t="s">
        <v>34</v>
      </c>
      <c r="AY135" s="13" t="s">
        <v>72</v>
      </c>
      <c r="AZ135" s="158" t="s">
        <v>134</v>
      </c>
    </row>
    <row r="136" spans="1:66" s="14" customFormat="1">
      <c r="B136" s="164"/>
      <c r="D136" s="152" t="s">
        <v>145</v>
      </c>
      <c r="E136" s="165" t="s">
        <v>3</v>
      </c>
      <c r="F136" s="166" t="s">
        <v>400</v>
      </c>
      <c r="H136" s="167">
        <v>42</v>
      </c>
      <c r="I136" s="168"/>
      <c r="M136" s="164"/>
      <c r="N136" s="169"/>
      <c r="O136" s="170"/>
      <c r="P136" s="170"/>
      <c r="Q136" s="170"/>
      <c r="R136" s="170"/>
      <c r="S136" s="170"/>
      <c r="T136" s="170"/>
      <c r="U136" s="171"/>
      <c r="AU136" s="165" t="s">
        <v>145</v>
      </c>
      <c r="AV136" s="165" t="s">
        <v>82</v>
      </c>
      <c r="AW136" s="14" t="s">
        <v>82</v>
      </c>
      <c r="AX136" s="14" t="s">
        <v>34</v>
      </c>
      <c r="AY136" s="14" t="s">
        <v>80</v>
      </c>
      <c r="AZ136" s="165" t="s">
        <v>134</v>
      </c>
    </row>
    <row r="137" spans="1:66" s="2" customFormat="1" ht="14.45" customHeight="1">
      <c r="A137" s="33"/>
      <c r="B137" s="138"/>
      <c r="C137" s="180" t="s">
        <v>183</v>
      </c>
      <c r="D137" s="180" t="s">
        <v>494</v>
      </c>
      <c r="E137" s="181" t="s">
        <v>1061</v>
      </c>
      <c r="F137" s="182" t="s">
        <v>1062</v>
      </c>
      <c r="G137" s="183" t="s">
        <v>172</v>
      </c>
      <c r="H137" s="184">
        <v>42</v>
      </c>
      <c r="I137" s="185"/>
      <c r="J137" s="186">
        <f>ROUND(I137*H137,2)</f>
        <v>0</v>
      </c>
      <c r="K137" s="182" t="s">
        <v>3</v>
      </c>
      <c r="L137" s="282" t="s">
        <v>1410</v>
      </c>
      <c r="M137" s="187"/>
      <c r="N137" s="188" t="s">
        <v>3</v>
      </c>
      <c r="O137" s="189" t="s">
        <v>43</v>
      </c>
      <c r="P137" s="54"/>
      <c r="Q137" s="148">
        <f>P137*H137</f>
        <v>0</v>
      </c>
      <c r="R137" s="148">
        <v>3.5000000000000001E-3</v>
      </c>
      <c r="S137" s="148">
        <f>R137*H137</f>
        <v>0.14699999999999999</v>
      </c>
      <c r="T137" s="148">
        <v>0</v>
      </c>
      <c r="U137" s="149">
        <f>T137*H137</f>
        <v>0</v>
      </c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S137" s="150" t="s">
        <v>195</v>
      </c>
      <c r="AU137" s="150" t="s">
        <v>494</v>
      </c>
      <c r="AV137" s="150" t="s">
        <v>82</v>
      </c>
      <c r="AZ137" s="18" t="s">
        <v>134</v>
      </c>
      <c r="BF137" s="151">
        <f>IF(O137="základní",J137,0)</f>
        <v>0</v>
      </c>
      <c r="BG137" s="151">
        <f>IF(O137="snížená",J137,0)</f>
        <v>0</v>
      </c>
      <c r="BH137" s="151">
        <f>IF(O137="zákl. přenesená",J137,0)</f>
        <v>0</v>
      </c>
      <c r="BI137" s="151">
        <f>IF(O137="sníž. přenesená",J137,0)</f>
        <v>0</v>
      </c>
      <c r="BJ137" s="151">
        <f>IF(O137="nulová",J137,0)</f>
        <v>0</v>
      </c>
      <c r="BK137" s="18" t="s">
        <v>80</v>
      </c>
      <c r="BL137" s="151">
        <f>ROUND(I137*H137,2)</f>
        <v>0</v>
      </c>
      <c r="BM137" s="18" t="s">
        <v>141</v>
      </c>
      <c r="BN137" s="150" t="s">
        <v>1063</v>
      </c>
    </row>
    <row r="138" spans="1:66" s="2" customFormat="1">
      <c r="A138" s="33"/>
      <c r="B138" s="34"/>
      <c r="C138" s="33"/>
      <c r="D138" s="152" t="s">
        <v>143</v>
      </c>
      <c r="E138" s="33"/>
      <c r="F138" s="153" t="s">
        <v>1062</v>
      </c>
      <c r="G138" s="33"/>
      <c r="H138" s="33"/>
      <c r="I138" s="154"/>
      <c r="J138" s="33"/>
      <c r="K138" s="33"/>
      <c r="M138" s="34"/>
      <c r="N138" s="155"/>
      <c r="O138" s="156"/>
      <c r="P138" s="54"/>
      <c r="Q138" s="54"/>
      <c r="R138" s="54"/>
      <c r="S138" s="54"/>
      <c r="T138" s="54"/>
      <c r="U138" s="55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U138" s="18" t="s">
        <v>143</v>
      </c>
      <c r="AV138" s="18" t="s">
        <v>82</v>
      </c>
    </row>
    <row r="139" spans="1:66" s="13" customFormat="1">
      <c r="B139" s="157"/>
      <c r="D139" s="152" t="s">
        <v>145</v>
      </c>
      <c r="E139" s="158" t="s">
        <v>3</v>
      </c>
      <c r="F139" s="159" t="s">
        <v>1038</v>
      </c>
      <c r="H139" s="158" t="s">
        <v>3</v>
      </c>
      <c r="I139" s="160"/>
      <c r="M139" s="157"/>
      <c r="N139" s="161"/>
      <c r="O139" s="162"/>
      <c r="P139" s="162"/>
      <c r="Q139" s="162"/>
      <c r="R139" s="162"/>
      <c r="S139" s="162"/>
      <c r="T139" s="162"/>
      <c r="U139" s="163"/>
      <c r="AU139" s="158" t="s">
        <v>145</v>
      </c>
      <c r="AV139" s="158" t="s">
        <v>82</v>
      </c>
      <c r="AW139" s="13" t="s">
        <v>80</v>
      </c>
      <c r="AX139" s="13" t="s">
        <v>34</v>
      </c>
      <c r="AY139" s="13" t="s">
        <v>72</v>
      </c>
      <c r="AZ139" s="158" t="s">
        <v>134</v>
      </c>
    </row>
    <row r="140" spans="1:66" s="13" customFormat="1">
      <c r="B140" s="157"/>
      <c r="D140" s="152" t="s">
        <v>145</v>
      </c>
      <c r="E140" s="158" t="s">
        <v>3</v>
      </c>
      <c r="F140" s="159" t="s">
        <v>1064</v>
      </c>
      <c r="H140" s="158" t="s">
        <v>3</v>
      </c>
      <c r="I140" s="160"/>
      <c r="M140" s="157"/>
      <c r="N140" s="161"/>
      <c r="O140" s="162"/>
      <c r="P140" s="162"/>
      <c r="Q140" s="162"/>
      <c r="R140" s="162"/>
      <c r="S140" s="162"/>
      <c r="T140" s="162"/>
      <c r="U140" s="163"/>
      <c r="AU140" s="158" t="s">
        <v>145</v>
      </c>
      <c r="AV140" s="158" t="s">
        <v>82</v>
      </c>
      <c r="AW140" s="13" t="s">
        <v>80</v>
      </c>
      <c r="AX140" s="13" t="s">
        <v>34</v>
      </c>
      <c r="AY140" s="13" t="s">
        <v>72</v>
      </c>
      <c r="AZ140" s="158" t="s">
        <v>134</v>
      </c>
    </row>
    <row r="141" spans="1:66" s="13" customFormat="1">
      <c r="B141" s="157"/>
      <c r="D141" s="152" t="s">
        <v>145</v>
      </c>
      <c r="E141" s="158" t="s">
        <v>3</v>
      </c>
      <c r="F141" s="159" t="s">
        <v>1041</v>
      </c>
      <c r="H141" s="158" t="s">
        <v>3</v>
      </c>
      <c r="I141" s="160"/>
      <c r="M141" s="157"/>
      <c r="N141" s="161"/>
      <c r="O141" s="162"/>
      <c r="P141" s="162"/>
      <c r="Q141" s="162"/>
      <c r="R141" s="162"/>
      <c r="S141" s="162"/>
      <c r="T141" s="162"/>
      <c r="U141" s="163"/>
      <c r="AU141" s="158" t="s">
        <v>145</v>
      </c>
      <c r="AV141" s="158" t="s">
        <v>82</v>
      </c>
      <c r="AW141" s="13" t="s">
        <v>80</v>
      </c>
      <c r="AX141" s="13" t="s">
        <v>34</v>
      </c>
      <c r="AY141" s="13" t="s">
        <v>72</v>
      </c>
      <c r="AZ141" s="158" t="s">
        <v>134</v>
      </c>
    </row>
    <row r="142" spans="1:66" s="14" customFormat="1">
      <c r="B142" s="164"/>
      <c r="D142" s="152" t="s">
        <v>145</v>
      </c>
      <c r="E142" s="165" t="s">
        <v>3</v>
      </c>
      <c r="F142" s="166" t="s">
        <v>400</v>
      </c>
      <c r="H142" s="167">
        <v>42</v>
      </c>
      <c r="I142" s="168"/>
      <c r="M142" s="164"/>
      <c r="N142" s="169"/>
      <c r="O142" s="170"/>
      <c r="P142" s="170"/>
      <c r="Q142" s="170"/>
      <c r="R142" s="170"/>
      <c r="S142" s="170"/>
      <c r="T142" s="170"/>
      <c r="U142" s="171"/>
      <c r="AU142" s="165" t="s">
        <v>145</v>
      </c>
      <c r="AV142" s="165" t="s">
        <v>82</v>
      </c>
      <c r="AW142" s="14" t="s">
        <v>82</v>
      </c>
      <c r="AX142" s="14" t="s">
        <v>34</v>
      </c>
      <c r="AY142" s="14" t="s">
        <v>80</v>
      </c>
      <c r="AZ142" s="165" t="s">
        <v>134</v>
      </c>
    </row>
    <row r="143" spans="1:66" s="2" customFormat="1" ht="14.45" customHeight="1">
      <c r="A143" s="33"/>
      <c r="B143" s="138"/>
      <c r="C143" s="180" t="s">
        <v>189</v>
      </c>
      <c r="D143" s="180" t="s">
        <v>494</v>
      </c>
      <c r="E143" s="181" t="s">
        <v>1065</v>
      </c>
      <c r="F143" s="182" t="s">
        <v>1066</v>
      </c>
      <c r="G143" s="183" t="s">
        <v>172</v>
      </c>
      <c r="H143" s="184">
        <v>84</v>
      </c>
      <c r="I143" s="185"/>
      <c r="J143" s="186">
        <f>ROUND(I143*H143,2)</f>
        <v>0</v>
      </c>
      <c r="K143" s="182" t="s">
        <v>3</v>
      </c>
      <c r="L143" s="282" t="s">
        <v>1410</v>
      </c>
      <c r="M143" s="187"/>
      <c r="N143" s="188" t="s">
        <v>3</v>
      </c>
      <c r="O143" s="189" t="s">
        <v>43</v>
      </c>
      <c r="P143" s="54"/>
      <c r="Q143" s="148">
        <f>P143*H143</f>
        <v>0</v>
      </c>
      <c r="R143" s="148">
        <v>3.5000000000000001E-3</v>
      </c>
      <c r="S143" s="148">
        <f>R143*H143</f>
        <v>0.29399999999999998</v>
      </c>
      <c r="T143" s="148">
        <v>0</v>
      </c>
      <c r="U143" s="149">
        <f>T143*H143</f>
        <v>0</v>
      </c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S143" s="150" t="s">
        <v>195</v>
      </c>
      <c r="AU143" s="150" t="s">
        <v>494</v>
      </c>
      <c r="AV143" s="150" t="s">
        <v>82</v>
      </c>
      <c r="AZ143" s="18" t="s">
        <v>134</v>
      </c>
      <c r="BF143" s="151">
        <f>IF(O143="základní",J143,0)</f>
        <v>0</v>
      </c>
      <c r="BG143" s="151">
        <f>IF(O143="snížená",J143,0)</f>
        <v>0</v>
      </c>
      <c r="BH143" s="151">
        <f>IF(O143="zákl. přenesená",J143,0)</f>
        <v>0</v>
      </c>
      <c r="BI143" s="151">
        <f>IF(O143="sníž. přenesená",J143,0)</f>
        <v>0</v>
      </c>
      <c r="BJ143" s="151">
        <f>IF(O143="nulová",J143,0)</f>
        <v>0</v>
      </c>
      <c r="BK143" s="18" t="s">
        <v>80</v>
      </c>
      <c r="BL143" s="151">
        <f>ROUND(I143*H143,2)</f>
        <v>0</v>
      </c>
      <c r="BM143" s="18" t="s">
        <v>141</v>
      </c>
      <c r="BN143" s="150" t="s">
        <v>1067</v>
      </c>
    </row>
    <row r="144" spans="1:66" s="2" customFormat="1">
      <c r="A144" s="33"/>
      <c r="B144" s="34"/>
      <c r="C144" s="33"/>
      <c r="D144" s="152" t="s">
        <v>143</v>
      </c>
      <c r="E144" s="33"/>
      <c r="F144" s="153" t="s">
        <v>1066</v>
      </c>
      <c r="G144" s="33"/>
      <c r="H144" s="33"/>
      <c r="I144" s="154"/>
      <c r="J144" s="33"/>
      <c r="K144" s="33"/>
      <c r="M144" s="34"/>
      <c r="N144" s="155"/>
      <c r="O144" s="156"/>
      <c r="P144" s="54"/>
      <c r="Q144" s="54"/>
      <c r="R144" s="54"/>
      <c r="S144" s="54"/>
      <c r="T144" s="54"/>
      <c r="U144" s="55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U144" s="18" t="s">
        <v>143</v>
      </c>
      <c r="AV144" s="18" t="s">
        <v>82</v>
      </c>
    </row>
    <row r="145" spans="1:66" s="13" customFormat="1">
      <c r="B145" s="157"/>
      <c r="D145" s="152" t="s">
        <v>145</v>
      </c>
      <c r="E145" s="158" t="s">
        <v>3</v>
      </c>
      <c r="F145" s="159" t="s">
        <v>1038</v>
      </c>
      <c r="H145" s="158" t="s">
        <v>3</v>
      </c>
      <c r="I145" s="160"/>
      <c r="M145" s="157"/>
      <c r="N145" s="161"/>
      <c r="O145" s="162"/>
      <c r="P145" s="162"/>
      <c r="Q145" s="162"/>
      <c r="R145" s="162"/>
      <c r="S145" s="162"/>
      <c r="T145" s="162"/>
      <c r="U145" s="163"/>
      <c r="AU145" s="158" t="s">
        <v>145</v>
      </c>
      <c r="AV145" s="158" t="s">
        <v>82</v>
      </c>
      <c r="AW145" s="13" t="s">
        <v>80</v>
      </c>
      <c r="AX145" s="13" t="s">
        <v>34</v>
      </c>
      <c r="AY145" s="13" t="s">
        <v>72</v>
      </c>
      <c r="AZ145" s="158" t="s">
        <v>134</v>
      </c>
    </row>
    <row r="146" spans="1:66" s="13" customFormat="1">
      <c r="B146" s="157"/>
      <c r="D146" s="152" t="s">
        <v>145</v>
      </c>
      <c r="E146" s="158" t="s">
        <v>3</v>
      </c>
      <c r="F146" s="159" t="s">
        <v>1054</v>
      </c>
      <c r="H146" s="158" t="s">
        <v>3</v>
      </c>
      <c r="I146" s="160"/>
      <c r="M146" s="157"/>
      <c r="N146" s="161"/>
      <c r="O146" s="162"/>
      <c r="P146" s="162"/>
      <c r="Q146" s="162"/>
      <c r="R146" s="162"/>
      <c r="S146" s="162"/>
      <c r="T146" s="162"/>
      <c r="U146" s="163"/>
      <c r="AU146" s="158" t="s">
        <v>145</v>
      </c>
      <c r="AV146" s="158" t="s">
        <v>82</v>
      </c>
      <c r="AW146" s="13" t="s">
        <v>80</v>
      </c>
      <c r="AX146" s="13" t="s">
        <v>34</v>
      </c>
      <c r="AY146" s="13" t="s">
        <v>72</v>
      </c>
      <c r="AZ146" s="158" t="s">
        <v>134</v>
      </c>
    </row>
    <row r="147" spans="1:66" s="13" customFormat="1">
      <c r="B147" s="157"/>
      <c r="D147" s="152" t="s">
        <v>145</v>
      </c>
      <c r="E147" s="158" t="s">
        <v>3</v>
      </c>
      <c r="F147" s="159" t="s">
        <v>1042</v>
      </c>
      <c r="H147" s="158" t="s">
        <v>3</v>
      </c>
      <c r="I147" s="160"/>
      <c r="M147" s="157"/>
      <c r="N147" s="161"/>
      <c r="O147" s="162"/>
      <c r="P147" s="162"/>
      <c r="Q147" s="162"/>
      <c r="R147" s="162"/>
      <c r="S147" s="162"/>
      <c r="T147" s="162"/>
      <c r="U147" s="163"/>
      <c r="AU147" s="158" t="s">
        <v>145</v>
      </c>
      <c r="AV147" s="158" t="s">
        <v>82</v>
      </c>
      <c r="AW147" s="13" t="s">
        <v>80</v>
      </c>
      <c r="AX147" s="13" t="s">
        <v>34</v>
      </c>
      <c r="AY147" s="13" t="s">
        <v>72</v>
      </c>
      <c r="AZ147" s="158" t="s">
        <v>134</v>
      </c>
    </row>
    <row r="148" spans="1:66" s="14" customFormat="1">
      <c r="B148" s="164"/>
      <c r="D148" s="152" t="s">
        <v>145</v>
      </c>
      <c r="E148" s="165" t="s">
        <v>3</v>
      </c>
      <c r="F148" s="166" t="s">
        <v>742</v>
      </c>
      <c r="H148" s="167">
        <v>84</v>
      </c>
      <c r="I148" s="168"/>
      <c r="M148" s="164"/>
      <c r="N148" s="169"/>
      <c r="O148" s="170"/>
      <c r="P148" s="170"/>
      <c r="Q148" s="170"/>
      <c r="R148" s="170"/>
      <c r="S148" s="170"/>
      <c r="T148" s="170"/>
      <c r="U148" s="171"/>
      <c r="AU148" s="165" t="s">
        <v>145</v>
      </c>
      <c r="AV148" s="165" t="s">
        <v>82</v>
      </c>
      <c r="AW148" s="14" t="s">
        <v>82</v>
      </c>
      <c r="AX148" s="14" t="s">
        <v>34</v>
      </c>
      <c r="AY148" s="14" t="s">
        <v>80</v>
      </c>
      <c r="AZ148" s="165" t="s">
        <v>134</v>
      </c>
    </row>
    <row r="149" spans="1:66" s="2" customFormat="1" ht="14.45" customHeight="1">
      <c r="A149" s="33"/>
      <c r="B149" s="138"/>
      <c r="C149" s="180" t="s">
        <v>195</v>
      </c>
      <c r="D149" s="180" t="s">
        <v>494</v>
      </c>
      <c r="E149" s="181" t="s">
        <v>1068</v>
      </c>
      <c r="F149" s="182" t="s">
        <v>1069</v>
      </c>
      <c r="G149" s="183" t="s">
        <v>172</v>
      </c>
      <c r="H149" s="184">
        <v>42</v>
      </c>
      <c r="I149" s="185"/>
      <c r="J149" s="186">
        <f>ROUND(I149*H149,2)</f>
        <v>0</v>
      </c>
      <c r="K149" s="182" t="s">
        <v>3</v>
      </c>
      <c r="L149" s="282" t="s">
        <v>1410</v>
      </c>
      <c r="M149" s="187"/>
      <c r="N149" s="188" t="s">
        <v>3</v>
      </c>
      <c r="O149" s="189" t="s">
        <v>43</v>
      </c>
      <c r="P149" s="54"/>
      <c r="Q149" s="148">
        <f>P149*H149</f>
        <v>0</v>
      </c>
      <c r="R149" s="148">
        <v>3.5000000000000001E-3</v>
      </c>
      <c r="S149" s="148">
        <f>R149*H149</f>
        <v>0.14699999999999999</v>
      </c>
      <c r="T149" s="148">
        <v>0</v>
      </c>
      <c r="U149" s="149">
        <f>T149*H149</f>
        <v>0</v>
      </c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S149" s="150" t="s">
        <v>195</v>
      </c>
      <c r="AU149" s="150" t="s">
        <v>494</v>
      </c>
      <c r="AV149" s="150" t="s">
        <v>82</v>
      </c>
      <c r="AZ149" s="18" t="s">
        <v>134</v>
      </c>
      <c r="BF149" s="151">
        <f>IF(O149="základní",J149,0)</f>
        <v>0</v>
      </c>
      <c r="BG149" s="151">
        <f>IF(O149="snížená",J149,0)</f>
        <v>0</v>
      </c>
      <c r="BH149" s="151">
        <f>IF(O149="zákl. přenesená",J149,0)</f>
        <v>0</v>
      </c>
      <c r="BI149" s="151">
        <f>IF(O149="sníž. přenesená",J149,0)</f>
        <v>0</v>
      </c>
      <c r="BJ149" s="151">
        <f>IF(O149="nulová",J149,0)</f>
        <v>0</v>
      </c>
      <c r="BK149" s="18" t="s">
        <v>80</v>
      </c>
      <c r="BL149" s="151">
        <f>ROUND(I149*H149,2)</f>
        <v>0</v>
      </c>
      <c r="BM149" s="18" t="s">
        <v>141</v>
      </c>
      <c r="BN149" s="150" t="s">
        <v>1070</v>
      </c>
    </row>
    <row r="150" spans="1:66" s="2" customFormat="1">
      <c r="A150" s="33"/>
      <c r="B150" s="34"/>
      <c r="C150" s="33"/>
      <c r="D150" s="152" t="s">
        <v>143</v>
      </c>
      <c r="E150" s="33"/>
      <c r="F150" s="153" t="s">
        <v>1069</v>
      </c>
      <c r="G150" s="33"/>
      <c r="H150" s="33"/>
      <c r="I150" s="154"/>
      <c r="J150" s="33"/>
      <c r="K150" s="33"/>
      <c r="M150" s="34"/>
      <c r="N150" s="155"/>
      <c r="O150" s="156"/>
      <c r="P150" s="54"/>
      <c r="Q150" s="54"/>
      <c r="R150" s="54"/>
      <c r="S150" s="54"/>
      <c r="T150" s="54"/>
      <c r="U150" s="55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U150" s="18" t="s">
        <v>143</v>
      </c>
      <c r="AV150" s="18" t="s">
        <v>82</v>
      </c>
    </row>
    <row r="151" spans="1:66" s="13" customFormat="1">
      <c r="B151" s="157"/>
      <c r="D151" s="152" t="s">
        <v>145</v>
      </c>
      <c r="E151" s="158" t="s">
        <v>3</v>
      </c>
      <c r="F151" s="159" t="s">
        <v>1038</v>
      </c>
      <c r="H151" s="158" t="s">
        <v>3</v>
      </c>
      <c r="I151" s="160"/>
      <c r="M151" s="157"/>
      <c r="N151" s="161"/>
      <c r="O151" s="162"/>
      <c r="P151" s="162"/>
      <c r="Q151" s="162"/>
      <c r="R151" s="162"/>
      <c r="S151" s="162"/>
      <c r="T151" s="162"/>
      <c r="U151" s="163"/>
      <c r="AU151" s="158" t="s">
        <v>145</v>
      </c>
      <c r="AV151" s="158" t="s">
        <v>82</v>
      </c>
      <c r="AW151" s="13" t="s">
        <v>80</v>
      </c>
      <c r="AX151" s="13" t="s">
        <v>34</v>
      </c>
      <c r="AY151" s="13" t="s">
        <v>72</v>
      </c>
      <c r="AZ151" s="158" t="s">
        <v>134</v>
      </c>
    </row>
    <row r="152" spans="1:66" s="13" customFormat="1">
      <c r="B152" s="157"/>
      <c r="D152" s="152" t="s">
        <v>145</v>
      </c>
      <c r="E152" s="158" t="s">
        <v>3</v>
      </c>
      <c r="F152" s="159" t="s">
        <v>1071</v>
      </c>
      <c r="H152" s="158" t="s">
        <v>3</v>
      </c>
      <c r="I152" s="160"/>
      <c r="M152" s="157"/>
      <c r="N152" s="161"/>
      <c r="O152" s="162"/>
      <c r="P152" s="162"/>
      <c r="Q152" s="162"/>
      <c r="R152" s="162"/>
      <c r="S152" s="162"/>
      <c r="T152" s="162"/>
      <c r="U152" s="163"/>
      <c r="AU152" s="158" t="s">
        <v>145</v>
      </c>
      <c r="AV152" s="158" t="s">
        <v>82</v>
      </c>
      <c r="AW152" s="13" t="s">
        <v>80</v>
      </c>
      <c r="AX152" s="13" t="s">
        <v>34</v>
      </c>
      <c r="AY152" s="13" t="s">
        <v>72</v>
      </c>
      <c r="AZ152" s="158" t="s">
        <v>134</v>
      </c>
    </row>
    <row r="153" spans="1:66" s="13" customFormat="1">
      <c r="B153" s="157"/>
      <c r="D153" s="152" t="s">
        <v>145</v>
      </c>
      <c r="E153" s="158" t="s">
        <v>3</v>
      </c>
      <c r="F153" s="159" t="s">
        <v>1045</v>
      </c>
      <c r="H153" s="158" t="s">
        <v>3</v>
      </c>
      <c r="I153" s="160"/>
      <c r="M153" s="157"/>
      <c r="N153" s="161"/>
      <c r="O153" s="162"/>
      <c r="P153" s="162"/>
      <c r="Q153" s="162"/>
      <c r="R153" s="162"/>
      <c r="S153" s="162"/>
      <c r="T153" s="162"/>
      <c r="U153" s="163"/>
      <c r="AU153" s="158" t="s">
        <v>145</v>
      </c>
      <c r="AV153" s="158" t="s">
        <v>82</v>
      </c>
      <c r="AW153" s="13" t="s">
        <v>80</v>
      </c>
      <c r="AX153" s="13" t="s">
        <v>34</v>
      </c>
      <c r="AY153" s="13" t="s">
        <v>72</v>
      </c>
      <c r="AZ153" s="158" t="s">
        <v>134</v>
      </c>
    </row>
    <row r="154" spans="1:66" s="14" customFormat="1">
      <c r="B154" s="164"/>
      <c r="D154" s="152" t="s">
        <v>145</v>
      </c>
      <c r="E154" s="165" t="s">
        <v>3</v>
      </c>
      <c r="F154" s="166" t="s">
        <v>400</v>
      </c>
      <c r="H154" s="167">
        <v>42</v>
      </c>
      <c r="I154" s="168"/>
      <c r="M154" s="164"/>
      <c r="N154" s="169"/>
      <c r="O154" s="170"/>
      <c r="P154" s="170"/>
      <c r="Q154" s="170"/>
      <c r="R154" s="170"/>
      <c r="S154" s="170"/>
      <c r="T154" s="170"/>
      <c r="U154" s="171"/>
      <c r="AU154" s="165" t="s">
        <v>145</v>
      </c>
      <c r="AV154" s="165" t="s">
        <v>82</v>
      </c>
      <c r="AW154" s="14" t="s">
        <v>82</v>
      </c>
      <c r="AX154" s="14" t="s">
        <v>34</v>
      </c>
      <c r="AY154" s="14" t="s">
        <v>80</v>
      </c>
      <c r="AZ154" s="165" t="s">
        <v>134</v>
      </c>
    </row>
    <row r="155" spans="1:66" s="2" customFormat="1" ht="14.45" customHeight="1">
      <c r="A155" s="33"/>
      <c r="B155" s="138"/>
      <c r="C155" s="139" t="s">
        <v>200</v>
      </c>
      <c r="D155" s="139" t="s">
        <v>136</v>
      </c>
      <c r="E155" s="140" t="s">
        <v>1072</v>
      </c>
      <c r="F155" s="141" t="s">
        <v>1073</v>
      </c>
      <c r="G155" s="142" t="s">
        <v>172</v>
      </c>
      <c r="H155" s="143">
        <v>294</v>
      </c>
      <c r="I155" s="144"/>
      <c r="J155" s="145">
        <f>ROUND(I155*H155,2)</f>
        <v>0</v>
      </c>
      <c r="K155" s="141" t="s">
        <v>140</v>
      </c>
      <c r="L155" s="282" t="s">
        <v>1410</v>
      </c>
      <c r="M155" s="34"/>
      <c r="N155" s="146" t="s">
        <v>3</v>
      </c>
      <c r="O155" s="147" t="s">
        <v>43</v>
      </c>
      <c r="P155" s="54"/>
      <c r="Q155" s="148">
        <f>P155*H155</f>
        <v>0</v>
      </c>
      <c r="R155" s="148">
        <v>6.0000000000000002E-5</v>
      </c>
      <c r="S155" s="148">
        <f>R155*H155</f>
        <v>1.7639999999999999E-2</v>
      </c>
      <c r="T155" s="148">
        <v>0</v>
      </c>
      <c r="U155" s="149">
        <f>T155*H155</f>
        <v>0</v>
      </c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S155" s="150" t="s">
        <v>141</v>
      </c>
      <c r="AU155" s="150" t="s">
        <v>136</v>
      </c>
      <c r="AV155" s="150" t="s">
        <v>82</v>
      </c>
      <c r="AZ155" s="18" t="s">
        <v>134</v>
      </c>
      <c r="BF155" s="151">
        <f>IF(O155="základní",J155,0)</f>
        <v>0</v>
      </c>
      <c r="BG155" s="151">
        <f>IF(O155="snížená",J155,0)</f>
        <v>0</v>
      </c>
      <c r="BH155" s="151">
        <f>IF(O155="zákl. přenesená",J155,0)</f>
        <v>0</v>
      </c>
      <c r="BI155" s="151">
        <f>IF(O155="sníž. přenesená",J155,0)</f>
        <v>0</v>
      </c>
      <c r="BJ155" s="151">
        <f>IF(O155="nulová",J155,0)</f>
        <v>0</v>
      </c>
      <c r="BK155" s="18" t="s">
        <v>80</v>
      </c>
      <c r="BL155" s="151">
        <f>ROUND(I155*H155,2)</f>
        <v>0</v>
      </c>
      <c r="BM155" s="18" t="s">
        <v>141</v>
      </c>
      <c r="BN155" s="150" t="s">
        <v>1074</v>
      </c>
    </row>
    <row r="156" spans="1:66" s="2" customFormat="1">
      <c r="A156" s="33"/>
      <c r="B156" s="34"/>
      <c r="C156" s="33"/>
      <c r="D156" s="152" t="s">
        <v>143</v>
      </c>
      <c r="E156" s="33"/>
      <c r="F156" s="153" t="s">
        <v>1075</v>
      </c>
      <c r="G156" s="33"/>
      <c r="H156" s="33"/>
      <c r="I156" s="154"/>
      <c r="J156" s="33"/>
      <c r="K156" s="33"/>
      <c r="M156" s="34"/>
      <c r="N156" s="155"/>
      <c r="O156" s="156"/>
      <c r="P156" s="54"/>
      <c r="Q156" s="54"/>
      <c r="R156" s="54"/>
      <c r="S156" s="54"/>
      <c r="T156" s="54"/>
      <c r="U156" s="55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U156" s="18" t="s">
        <v>143</v>
      </c>
      <c r="AV156" s="18" t="s">
        <v>82</v>
      </c>
    </row>
    <row r="157" spans="1:66" s="13" customFormat="1">
      <c r="B157" s="157"/>
      <c r="D157" s="152" t="s">
        <v>145</v>
      </c>
      <c r="E157" s="158" t="s">
        <v>3</v>
      </c>
      <c r="F157" s="159" t="s">
        <v>1038</v>
      </c>
      <c r="H157" s="158" t="s">
        <v>3</v>
      </c>
      <c r="I157" s="160"/>
      <c r="M157" s="157"/>
      <c r="N157" s="161"/>
      <c r="O157" s="162"/>
      <c r="P157" s="162"/>
      <c r="Q157" s="162"/>
      <c r="R157" s="162"/>
      <c r="S157" s="162"/>
      <c r="T157" s="162"/>
      <c r="U157" s="163"/>
      <c r="AU157" s="158" t="s">
        <v>145</v>
      </c>
      <c r="AV157" s="158" t="s">
        <v>82</v>
      </c>
      <c r="AW157" s="13" t="s">
        <v>80</v>
      </c>
      <c r="AX157" s="13" t="s">
        <v>34</v>
      </c>
      <c r="AY157" s="13" t="s">
        <v>72</v>
      </c>
      <c r="AZ157" s="158" t="s">
        <v>134</v>
      </c>
    </row>
    <row r="158" spans="1:66" s="13" customFormat="1">
      <c r="B158" s="157"/>
      <c r="D158" s="152" t="s">
        <v>145</v>
      </c>
      <c r="E158" s="158" t="s">
        <v>3</v>
      </c>
      <c r="F158" s="159" t="s">
        <v>1076</v>
      </c>
      <c r="H158" s="158" t="s">
        <v>3</v>
      </c>
      <c r="I158" s="160"/>
      <c r="M158" s="157"/>
      <c r="N158" s="161"/>
      <c r="O158" s="162"/>
      <c r="P158" s="162"/>
      <c r="Q158" s="162"/>
      <c r="R158" s="162"/>
      <c r="S158" s="162"/>
      <c r="T158" s="162"/>
      <c r="U158" s="163"/>
      <c r="AU158" s="158" t="s">
        <v>145</v>
      </c>
      <c r="AV158" s="158" t="s">
        <v>82</v>
      </c>
      <c r="AW158" s="13" t="s">
        <v>80</v>
      </c>
      <c r="AX158" s="13" t="s">
        <v>34</v>
      </c>
      <c r="AY158" s="13" t="s">
        <v>72</v>
      </c>
      <c r="AZ158" s="158" t="s">
        <v>134</v>
      </c>
    </row>
    <row r="159" spans="1:66" s="13" customFormat="1">
      <c r="B159" s="157"/>
      <c r="D159" s="152" t="s">
        <v>145</v>
      </c>
      <c r="E159" s="158" t="s">
        <v>3</v>
      </c>
      <c r="F159" s="159" t="s">
        <v>1040</v>
      </c>
      <c r="H159" s="158" t="s">
        <v>3</v>
      </c>
      <c r="I159" s="160"/>
      <c r="M159" s="157"/>
      <c r="N159" s="161"/>
      <c r="O159" s="162"/>
      <c r="P159" s="162"/>
      <c r="Q159" s="162"/>
      <c r="R159" s="162"/>
      <c r="S159" s="162"/>
      <c r="T159" s="162"/>
      <c r="U159" s="163"/>
      <c r="AU159" s="158" t="s">
        <v>145</v>
      </c>
      <c r="AV159" s="158" t="s">
        <v>82</v>
      </c>
      <c r="AW159" s="13" t="s">
        <v>80</v>
      </c>
      <c r="AX159" s="13" t="s">
        <v>34</v>
      </c>
      <c r="AY159" s="13" t="s">
        <v>72</v>
      </c>
      <c r="AZ159" s="158" t="s">
        <v>134</v>
      </c>
    </row>
    <row r="160" spans="1:66" s="14" customFormat="1">
      <c r="B160" s="164"/>
      <c r="D160" s="152" t="s">
        <v>145</v>
      </c>
      <c r="E160" s="165" t="s">
        <v>3</v>
      </c>
      <c r="F160" s="166" t="s">
        <v>400</v>
      </c>
      <c r="H160" s="167">
        <v>42</v>
      </c>
      <c r="I160" s="168"/>
      <c r="M160" s="164"/>
      <c r="N160" s="169"/>
      <c r="O160" s="170"/>
      <c r="P160" s="170"/>
      <c r="Q160" s="170"/>
      <c r="R160" s="170"/>
      <c r="S160" s="170"/>
      <c r="T160" s="170"/>
      <c r="U160" s="171"/>
      <c r="AU160" s="165" t="s">
        <v>145</v>
      </c>
      <c r="AV160" s="165" t="s">
        <v>82</v>
      </c>
      <c r="AW160" s="14" t="s">
        <v>82</v>
      </c>
      <c r="AX160" s="14" t="s">
        <v>34</v>
      </c>
      <c r="AY160" s="14" t="s">
        <v>72</v>
      </c>
      <c r="AZ160" s="165" t="s">
        <v>134</v>
      </c>
    </row>
    <row r="161" spans="1:66" s="13" customFormat="1">
      <c r="B161" s="157"/>
      <c r="D161" s="152" t="s">
        <v>145</v>
      </c>
      <c r="E161" s="158" t="s">
        <v>3</v>
      </c>
      <c r="F161" s="159" t="s">
        <v>1041</v>
      </c>
      <c r="H161" s="158" t="s">
        <v>3</v>
      </c>
      <c r="I161" s="160"/>
      <c r="M161" s="157"/>
      <c r="N161" s="161"/>
      <c r="O161" s="162"/>
      <c r="P161" s="162"/>
      <c r="Q161" s="162"/>
      <c r="R161" s="162"/>
      <c r="S161" s="162"/>
      <c r="T161" s="162"/>
      <c r="U161" s="163"/>
      <c r="AU161" s="158" t="s">
        <v>145</v>
      </c>
      <c r="AV161" s="158" t="s">
        <v>82</v>
      </c>
      <c r="AW161" s="13" t="s">
        <v>80</v>
      </c>
      <c r="AX161" s="13" t="s">
        <v>34</v>
      </c>
      <c r="AY161" s="13" t="s">
        <v>72</v>
      </c>
      <c r="AZ161" s="158" t="s">
        <v>134</v>
      </c>
    </row>
    <row r="162" spans="1:66" s="14" customFormat="1">
      <c r="B162" s="164"/>
      <c r="D162" s="152" t="s">
        <v>145</v>
      </c>
      <c r="E162" s="165" t="s">
        <v>3</v>
      </c>
      <c r="F162" s="166" t="s">
        <v>400</v>
      </c>
      <c r="H162" s="167">
        <v>42</v>
      </c>
      <c r="I162" s="168"/>
      <c r="M162" s="164"/>
      <c r="N162" s="169"/>
      <c r="O162" s="170"/>
      <c r="P162" s="170"/>
      <c r="Q162" s="170"/>
      <c r="R162" s="170"/>
      <c r="S162" s="170"/>
      <c r="T162" s="170"/>
      <c r="U162" s="171"/>
      <c r="AU162" s="165" t="s">
        <v>145</v>
      </c>
      <c r="AV162" s="165" t="s">
        <v>82</v>
      </c>
      <c r="AW162" s="14" t="s">
        <v>82</v>
      </c>
      <c r="AX162" s="14" t="s">
        <v>34</v>
      </c>
      <c r="AY162" s="14" t="s">
        <v>72</v>
      </c>
      <c r="AZ162" s="165" t="s">
        <v>134</v>
      </c>
    </row>
    <row r="163" spans="1:66" s="13" customFormat="1">
      <c r="B163" s="157"/>
      <c r="D163" s="152" t="s">
        <v>145</v>
      </c>
      <c r="E163" s="158" t="s">
        <v>3</v>
      </c>
      <c r="F163" s="159" t="s">
        <v>1042</v>
      </c>
      <c r="H163" s="158" t="s">
        <v>3</v>
      </c>
      <c r="I163" s="160"/>
      <c r="M163" s="157"/>
      <c r="N163" s="161"/>
      <c r="O163" s="162"/>
      <c r="P163" s="162"/>
      <c r="Q163" s="162"/>
      <c r="R163" s="162"/>
      <c r="S163" s="162"/>
      <c r="T163" s="162"/>
      <c r="U163" s="163"/>
      <c r="AU163" s="158" t="s">
        <v>145</v>
      </c>
      <c r="AV163" s="158" t="s">
        <v>82</v>
      </c>
      <c r="AW163" s="13" t="s">
        <v>80</v>
      </c>
      <c r="AX163" s="13" t="s">
        <v>34</v>
      </c>
      <c r="AY163" s="13" t="s">
        <v>72</v>
      </c>
      <c r="AZ163" s="158" t="s">
        <v>134</v>
      </c>
    </row>
    <row r="164" spans="1:66" s="14" customFormat="1">
      <c r="B164" s="164"/>
      <c r="D164" s="152" t="s">
        <v>145</v>
      </c>
      <c r="E164" s="165" t="s">
        <v>3</v>
      </c>
      <c r="F164" s="166" t="s">
        <v>742</v>
      </c>
      <c r="H164" s="167">
        <v>84</v>
      </c>
      <c r="I164" s="168"/>
      <c r="M164" s="164"/>
      <c r="N164" s="169"/>
      <c r="O164" s="170"/>
      <c r="P164" s="170"/>
      <c r="Q164" s="170"/>
      <c r="R164" s="170"/>
      <c r="S164" s="170"/>
      <c r="T164" s="170"/>
      <c r="U164" s="171"/>
      <c r="AU164" s="165" t="s">
        <v>145</v>
      </c>
      <c r="AV164" s="165" t="s">
        <v>82</v>
      </c>
      <c r="AW164" s="14" t="s">
        <v>82</v>
      </c>
      <c r="AX164" s="14" t="s">
        <v>34</v>
      </c>
      <c r="AY164" s="14" t="s">
        <v>72</v>
      </c>
      <c r="AZ164" s="165" t="s">
        <v>134</v>
      </c>
    </row>
    <row r="165" spans="1:66" s="13" customFormat="1">
      <c r="B165" s="157"/>
      <c r="D165" s="152" t="s">
        <v>145</v>
      </c>
      <c r="E165" s="158" t="s">
        <v>3</v>
      </c>
      <c r="F165" s="159" t="s">
        <v>1043</v>
      </c>
      <c r="H165" s="158" t="s">
        <v>3</v>
      </c>
      <c r="I165" s="160"/>
      <c r="M165" s="157"/>
      <c r="N165" s="161"/>
      <c r="O165" s="162"/>
      <c r="P165" s="162"/>
      <c r="Q165" s="162"/>
      <c r="R165" s="162"/>
      <c r="S165" s="162"/>
      <c r="T165" s="162"/>
      <c r="U165" s="163"/>
      <c r="AU165" s="158" t="s">
        <v>145</v>
      </c>
      <c r="AV165" s="158" t="s">
        <v>82</v>
      </c>
      <c r="AW165" s="13" t="s">
        <v>80</v>
      </c>
      <c r="AX165" s="13" t="s">
        <v>34</v>
      </c>
      <c r="AY165" s="13" t="s">
        <v>72</v>
      </c>
      <c r="AZ165" s="158" t="s">
        <v>134</v>
      </c>
    </row>
    <row r="166" spans="1:66" s="14" customFormat="1">
      <c r="B166" s="164"/>
      <c r="D166" s="152" t="s">
        <v>145</v>
      </c>
      <c r="E166" s="165" t="s">
        <v>3</v>
      </c>
      <c r="F166" s="166" t="s">
        <v>400</v>
      </c>
      <c r="H166" s="167">
        <v>42</v>
      </c>
      <c r="I166" s="168"/>
      <c r="M166" s="164"/>
      <c r="N166" s="169"/>
      <c r="O166" s="170"/>
      <c r="P166" s="170"/>
      <c r="Q166" s="170"/>
      <c r="R166" s="170"/>
      <c r="S166" s="170"/>
      <c r="T166" s="170"/>
      <c r="U166" s="171"/>
      <c r="AU166" s="165" t="s">
        <v>145</v>
      </c>
      <c r="AV166" s="165" t="s">
        <v>82</v>
      </c>
      <c r="AW166" s="14" t="s">
        <v>82</v>
      </c>
      <c r="AX166" s="14" t="s">
        <v>34</v>
      </c>
      <c r="AY166" s="14" t="s">
        <v>72</v>
      </c>
      <c r="AZ166" s="165" t="s">
        <v>134</v>
      </c>
    </row>
    <row r="167" spans="1:66" s="13" customFormat="1">
      <c r="B167" s="157"/>
      <c r="D167" s="152" t="s">
        <v>145</v>
      </c>
      <c r="E167" s="158" t="s">
        <v>3</v>
      </c>
      <c r="F167" s="159" t="s">
        <v>1044</v>
      </c>
      <c r="H167" s="158" t="s">
        <v>3</v>
      </c>
      <c r="I167" s="160"/>
      <c r="M167" s="157"/>
      <c r="N167" s="161"/>
      <c r="O167" s="162"/>
      <c r="P167" s="162"/>
      <c r="Q167" s="162"/>
      <c r="R167" s="162"/>
      <c r="S167" s="162"/>
      <c r="T167" s="162"/>
      <c r="U167" s="163"/>
      <c r="AU167" s="158" t="s">
        <v>145</v>
      </c>
      <c r="AV167" s="158" t="s">
        <v>82</v>
      </c>
      <c r="AW167" s="13" t="s">
        <v>80</v>
      </c>
      <c r="AX167" s="13" t="s">
        <v>34</v>
      </c>
      <c r="AY167" s="13" t="s">
        <v>72</v>
      </c>
      <c r="AZ167" s="158" t="s">
        <v>134</v>
      </c>
    </row>
    <row r="168" spans="1:66" s="14" customFormat="1">
      <c r="B168" s="164"/>
      <c r="D168" s="152" t="s">
        <v>145</v>
      </c>
      <c r="E168" s="165" t="s">
        <v>3</v>
      </c>
      <c r="F168" s="166" t="s">
        <v>400</v>
      </c>
      <c r="H168" s="167">
        <v>42</v>
      </c>
      <c r="I168" s="168"/>
      <c r="M168" s="164"/>
      <c r="N168" s="169"/>
      <c r="O168" s="170"/>
      <c r="P168" s="170"/>
      <c r="Q168" s="170"/>
      <c r="R168" s="170"/>
      <c r="S168" s="170"/>
      <c r="T168" s="170"/>
      <c r="U168" s="171"/>
      <c r="AU168" s="165" t="s">
        <v>145</v>
      </c>
      <c r="AV168" s="165" t="s">
        <v>82</v>
      </c>
      <c r="AW168" s="14" t="s">
        <v>82</v>
      </c>
      <c r="AX168" s="14" t="s">
        <v>34</v>
      </c>
      <c r="AY168" s="14" t="s">
        <v>72</v>
      </c>
      <c r="AZ168" s="165" t="s">
        <v>134</v>
      </c>
    </row>
    <row r="169" spans="1:66" s="13" customFormat="1">
      <c r="B169" s="157"/>
      <c r="D169" s="152" t="s">
        <v>145</v>
      </c>
      <c r="E169" s="158" t="s">
        <v>3</v>
      </c>
      <c r="F169" s="159" t="s">
        <v>1045</v>
      </c>
      <c r="H169" s="158" t="s">
        <v>3</v>
      </c>
      <c r="I169" s="160"/>
      <c r="M169" s="157"/>
      <c r="N169" s="161"/>
      <c r="O169" s="162"/>
      <c r="P169" s="162"/>
      <c r="Q169" s="162"/>
      <c r="R169" s="162"/>
      <c r="S169" s="162"/>
      <c r="T169" s="162"/>
      <c r="U169" s="163"/>
      <c r="AU169" s="158" t="s">
        <v>145</v>
      </c>
      <c r="AV169" s="158" t="s">
        <v>82</v>
      </c>
      <c r="AW169" s="13" t="s">
        <v>80</v>
      </c>
      <c r="AX169" s="13" t="s">
        <v>34</v>
      </c>
      <c r="AY169" s="13" t="s">
        <v>72</v>
      </c>
      <c r="AZ169" s="158" t="s">
        <v>134</v>
      </c>
    </row>
    <row r="170" spans="1:66" s="14" customFormat="1">
      <c r="B170" s="164"/>
      <c r="D170" s="152" t="s">
        <v>145</v>
      </c>
      <c r="E170" s="165" t="s">
        <v>3</v>
      </c>
      <c r="F170" s="166" t="s">
        <v>400</v>
      </c>
      <c r="H170" s="167">
        <v>42</v>
      </c>
      <c r="I170" s="168"/>
      <c r="M170" s="164"/>
      <c r="N170" s="169"/>
      <c r="O170" s="170"/>
      <c r="P170" s="170"/>
      <c r="Q170" s="170"/>
      <c r="R170" s="170"/>
      <c r="S170" s="170"/>
      <c r="T170" s="170"/>
      <c r="U170" s="171"/>
      <c r="AU170" s="165" t="s">
        <v>145</v>
      </c>
      <c r="AV170" s="165" t="s">
        <v>82</v>
      </c>
      <c r="AW170" s="14" t="s">
        <v>82</v>
      </c>
      <c r="AX170" s="14" t="s">
        <v>34</v>
      </c>
      <c r="AY170" s="14" t="s">
        <v>72</v>
      </c>
      <c r="AZ170" s="165" t="s">
        <v>134</v>
      </c>
    </row>
    <row r="171" spans="1:66" s="15" customFormat="1">
      <c r="B171" s="172"/>
      <c r="D171" s="152" t="s">
        <v>145</v>
      </c>
      <c r="E171" s="173" t="s">
        <v>3</v>
      </c>
      <c r="F171" s="174" t="s">
        <v>155</v>
      </c>
      <c r="H171" s="175">
        <v>294</v>
      </c>
      <c r="I171" s="176"/>
      <c r="M171" s="172"/>
      <c r="N171" s="177"/>
      <c r="O171" s="178"/>
      <c r="P171" s="178"/>
      <c r="Q171" s="178"/>
      <c r="R171" s="178"/>
      <c r="S171" s="178"/>
      <c r="T171" s="178"/>
      <c r="U171" s="179"/>
      <c r="AU171" s="173" t="s">
        <v>145</v>
      </c>
      <c r="AV171" s="173" t="s">
        <v>82</v>
      </c>
      <c r="AW171" s="15" t="s">
        <v>141</v>
      </c>
      <c r="AX171" s="15" t="s">
        <v>34</v>
      </c>
      <c r="AY171" s="15" t="s">
        <v>80</v>
      </c>
      <c r="AZ171" s="173" t="s">
        <v>134</v>
      </c>
    </row>
    <row r="172" spans="1:66" s="2" customFormat="1" ht="14.45" customHeight="1">
      <c r="A172" s="33"/>
      <c r="B172" s="138"/>
      <c r="C172" s="180" t="s">
        <v>205</v>
      </c>
      <c r="D172" s="180" t="s">
        <v>494</v>
      </c>
      <c r="E172" s="181" t="s">
        <v>1077</v>
      </c>
      <c r="F172" s="182" t="s">
        <v>1078</v>
      </c>
      <c r="G172" s="183" t="s">
        <v>268</v>
      </c>
      <c r="H172" s="184">
        <v>11.08</v>
      </c>
      <c r="I172" s="185"/>
      <c r="J172" s="186">
        <f>ROUND(I172*H172,2)</f>
        <v>0</v>
      </c>
      <c r="K172" s="182" t="s">
        <v>140</v>
      </c>
      <c r="L172" s="282" t="s">
        <v>1410</v>
      </c>
      <c r="M172" s="187"/>
      <c r="N172" s="188" t="s">
        <v>3</v>
      </c>
      <c r="O172" s="189" t="s">
        <v>43</v>
      </c>
      <c r="P172" s="54"/>
      <c r="Q172" s="148">
        <f>P172*H172</f>
        <v>0</v>
      </c>
      <c r="R172" s="148">
        <v>0.65</v>
      </c>
      <c r="S172" s="148">
        <f>R172*H172</f>
        <v>7.202</v>
      </c>
      <c r="T172" s="148">
        <v>0</v>
      </c>
      <c r="U172" s="149">
        <f>T172*H172</f>
        <v>0</v>
      </c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S172" s="150" t="s">
        <v>195</v>
      </c>
      <c r="AU172" s="150" t="s">
        <v>494</v>
      </c>
      <c r="AV172" s="150" t="s">
        <v>82</v>
      </c>
      <c r="AZ172" s="18" t="s">
        <v>134</v>
      </c>
      <c r="BF172" s="151">
        <f>IF(O172="základní",J172,0)</f>
        <v>0</v>
      </c>
      <c r="BG172" s="151">
        <f>IF(O172="snížená",J172,0)</f>
        <v>0</v>
      </c>
      <c r="BH172" s="151">
        <f>IF(O172="zákl. přenesená",J172,0)</f>
        <v>0</v>
      </c>
      <c r="BI172" s="151">
        <f>IF(O172="sníž. přenesená",J172,0)</f>
        <v>0</v>
      </c>
      <c r="BJ172" s="151">
        <f>IF(O172="nulová",J172,0)</f>
        <v>0</v>
      </c>
      <c r="BK172" s="18" t="s">
        <v>80</v>
      </c>
      <c r="BL172" s="151">
        <f>ROUND(I172*H172,2)</f>
        <v>0</v>
      </c>
      <c r="BM172" s="18" t="s">
        <v>141</v>
      </c>
      <c r="BN172" s="150" t="s">
        <v>1079</v>
      </c>
    </row>
    <row r="173" spans="1:66" s="2" customFormat="1">
      <c r="A173" s="33"/>
      <c r="B173" s="34"/>
      <c r="C173" s="33"/>
      <c r="D173" s="152" t="s">
        <v>143</v>
      </c>
      <c r="E173" s="33"/>
      <c r="F173" s="153" t="s">
        <v>1078</v>
      </c>
      <c r="G173" s="33"/>
      <c r="H173" s="33"/>
      <c r="I173" s="154"/>
      <c r="J173" s="33"/>
      <c r="K173" s="33"/>
      <c r="M173" s="34"/>
      <c r="N173" s="155"/>
      <c r="O173" s="156"/>
      <c r="P173" s="54"/>
      <c r="Q173" s="54"/>
      <c r="R173" s="54"/>
      <c r="S173" s="54"/>
      <c r="T173" s="54"/>
      <c r="U173" s="55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U173" s="18" t="s">
        <v>143</v>
      </c>
      <c r="AV173" s="18" t="s">
        <v>82</v>
      </c>
    </row>
    <row r="174" spans="1:66" s="13" customFormat="1">
      <c r="B174" s="157"/>
      <c r="D174" s="152" t="s">
        <v>145</v>
      </c>
      <c r="E174" s="158" t="s">
        <v>3</v>
      </c>
      <c r="F174" s="159" t="s">
        <v>1038</v>
      </c>
      <c r="H174" s="158" t="s">
        <v>3</v>
      </c>
      <c r="I174" s="160"/>
      <c r="M174" s="157"/>
      <c r="N174" s="161"/>
      <c r="O174" s="162"/>
      <c r="P174" s="162"/>
      <c r="Q174" s="162"/>
      <c r="R174" s="162"/>
      <c r="S174" s="162"/>
      <c r="T174" s="162"/>
      <c r="U174" s="163"/>
      <c r="AU174" s="158" t="s">
        <v>145</v>
      </c>
      <c r="AV174" s="158" t="s">
        <v>82</v>
      </c>
      <c r="AW174" s="13" t="s">
        <v>80</v>
      </c>
      <c r="AX174" s="13" t="s">
        <v>34</v>
      </c>
      <c r="AY174" s="13" t="s">
        <v>72</v>
      </c>
      <c r="AZ174" s="158" t="s">
        <v>134</v>
      </c>
    </row>
    <row r="175" spans="1:66" s="13" customFormat="1">
      <c r="B175" s="157"/>
      <c r="D175" s="152" t="s">
        <v>145</v>
      </c>
      <c r="E175" s="158" t="s">
        <v>3</v>
      </c>
      <c r="F175" s="159" t="s">
        <v>1076</v>
      </c>
      <c r="H175" s="158" t="s">
        <v>3</v>
      </c>
      <c r="I175" s="160"/>
      <c r="M175" s="157"/>
      <c r="N175" s="161"/>
      <c r="O175" s="162"/>
      <c r="P175" s="162"/>
      <c r="Q175" s="162"/>
      <c r="R175" s="162"/>
      <c r="S175" s="162"/>
      <c r="T175" s="162"/>
      <c r="U175" s="163"/>
      <c r="AU175" s="158" t="s">
        <v>145</v>
      </c>
      <c r="AV175" s="158" t="s">
        <v>82</v>
      </c>
      <c r="AW175" s="13" t="s">
        <v>80</v>
      </c>
      <c r="AX175" s="13" t="s">
        <v>34</v>
      </c>
      <c r="AY175" s="13" t="s">
        <v>72</v>
      </c>
      <c r="AZ175" s="158" t="s">
        <v>134</v>
      </c>
    </row>
    <row r="176" spans="1:66" s="13" customFormat="1">
      <c r="B176" s="157"/>
      <c r="D176" s="152" t="s">
        <v>145</v>
      </c>
      <c r="E176" s="158" t="s">
        <v>3</v>
      </c>
      <c r="F176" s="159" t="s">
        <v>1040</v>
      </c>
      <c r="H176" s="158" t="s">
        <v>3</v>
      </c>
      <c r="I176" s="160"/>
      <c r="M176" s="157"/>
      <c r="N176" s="161"/>
      <c r="O176" s="162"/>
      <c r="P176" s="162"/>
      <c r="Q176" s="162"/>
      <c r="R176" s="162"/>
      <c r="S176" s="162"/>
      <c r="T176" s="162"/>
      <c r="U176" s="163"/>
      <c r="AU176" s="158" t="s">
        <v>145</v>
      </c>
      <c r="AV176" s="158" t="s">
        <v>82</v>
      </c>
      <c r="AW176" s="13" t="s">
        <v>80</v>
      </c>
      <c r="AX176" s="13" t="s">
        <v>34</v>
      </c>
      <c r="AY176" s="13" t="s">
        <v>72</v>
      </c>
      <c r="AZ176" s="158" t="s">
        <v>134</v>
      </c>
    </row>
    <row r="177" spans="1:66" s="14" customFormat="1">
      <c r="B177" s="164"/>
      <c r="D177" s="152" t="s">
        <v>145</v>
      </c>
      <c r="E177" s="165" t="s">
        <v>3</v>
      </c>
      <c r="F177" s="166" t="s">
        <v>1080</v>
      </c>
      <c r="H177" s="167">
        <v>1.583</v>
      </c>
      <c r="I177" s="168"/>
      <c r="M177" s="164"/>
      <c r="N177" s="169"/>
      <c r="O177" s="170"/>
      <c r="P177" s="170"/>
      <c r="Q177" s="170"/>
      <c r="R177" s="170"/>
      <c r="S177" s="170"/>
      <c r="T177" s="170"/>
      <c r="U177" s="171"/>
      <c r="AU177" s="165" t="s">
        <v>145</v>
      </c>
      <c r="AV177" s="165" t="s">
        <v>82</v>
      </c>
      <c r="AW177" s="14" t="s">
        <v>82</v>
      </c>
      <c r="AX177" s="14" t="s">
        <v>34</v>
      </c>
      <c r="AY177" s="14" t="s">
        <v>72</v>
      </c>
      <c r="AZ177" s="165" t="s">
        <v>134</v>
      </c>
    </row>
    <row r="178" spans="1:66" s="13" customFormat="1">
      <c r="B178" s="157"/>
      <c r="D178" s="152" t="s">
        <v>145</v>
      </c>
      <c r="E178" s="158" t="s">
        <v>3</v>
      </c>
      <c r="F178" s="159" t="s">
        <v>1041</v>
      </c>
      <c r="H178" s="158" t="s">
        <v>3</v>
      </c>
      <c r="I178" s="160"/>
      <c r="M178" s="157"/>
      <c r="N178" s="161"/>
      <c r="O178" s="162"/>
      <c r="P178" s="162"/>
      <c r="Q178" s="162"/>
      <c r="R178" s="162"/>
      <c r="S178" s="162"/>
      <c r="T178" s="162"/>
      <c r="U178" s="163"/>
      <c r="AU178" s="158" t="s">
        <v>145</v>
      </c>
      <c r="AV178" s="158" t="s">
        <v>82</v>
      </c>
      <c r="AW178" s="13" t="s">
        <v>80</v>
      </c>
      <c r="AX178" s="13" t="s">
        <v>34</v>
      </c>
      <c r="AY178" s="13" t="s">
        <v>72</v>
      </c>
      <c r="AZ178" s="158" t="s">
        <v>134</v>
      </c>
    </row>
    <row r="179" spans="1:66" s="14" customFormat="1">
      <c r="B179" s="164"/>
      <c r="D179" s="152" t="s">
        <v>145</v>
      </c>
      <c r="E179" s="165" t="s">
        <v>3</v>
      </c>
      <c r="F179" s="166" t="s">
        <v>1080</v>
      </c>
      <c r="H179" s="167">
        <v>1.583</v>
      </c>
      <c r="I179" s="168"/>
      <c r="M179" s="164"/>
      <c r="N179" s="169"/>
      <c r="O179" s="170"/>
      <c r="P179" s="170"/>
      <c r="Q179" s="170"/>
      <c r="R179" s="170"/>
      <c r="S179" s="170"/>
      <c r="T179" s="170"/>
      <c r="U179" s="171"/>
      <c r="AU179" s="165" t="s">
        <v>145</v>
      </c>
      <c r="AV179" s="165" t="s">
        <v>82</v>
      </c>
      <c r="AW179" s="14" t="s">
        <v>82</v>
      </c>
      <c r="AX179" s="14" t="s">
        <v>34</v>
      </c>
      <c r="AY179" s="14" t="s">
        <v>72</v>
      </c>
      <c r="AZ179" s="165" t="s">
        <v>134</v>
      </c>
    </row>
    <row r="180" spans="1:66" s="13" customFormat="1">
      <c r="B180" s="157"/>
      <c r="D180" s="152" t="s">
        <v>145</v>
      </c>
      <c r="E180" s="158" t="s">
        <v>3</v>
      </c>
      <c r="F180" s="159" t="s">
        <v>1042</v>
      </c>
      <c r="H180" s="158" t="s">
        <v>3</v>
      </c>
      <c r="I180" s="160"/>
      <c r="M180" s="157"/>
      <c r="N180" s="161"/>
      <c r="O180" s="162"/>
      <c r="P180" s="162"/>
      <c r="Q180" s="162"/>
      <c r="R180" s="162"/>
      <c r="S180" s="162"/>
      <c r="T180" s="162"/>
      <c r="U180" s="163"/>
      <c r="AU180" s="158" t="s">
        <v>145</v>
      </c>
      <c r="AV180" s="158" t="s">
        <v>82</v>
      </c>
      <c r="AW180" s="13" t="s">
        <v>80</v>
      </c>
      <c r="AX180" s="13" t="s">
        <v>34</v>
      </c>
      <c r="AY180" s="13" t="s">
        <v>72</v>
      </c>
      <c r="AZ180" s="158" t="s">
        <v>134</v>
      </c>
    </row>
    <row r="181" spans="1:66" s="14" customFormat="1">
      <c r="B181" s="164"/>
      <c r="D181" s="152" t="s">
        <v>145</v>
      </c>
      <c r="E181" s="165" t="s">
        <v>3</v>
      </c>
      <c r="F181" s="166" t="s">
        <v>1081</v>
      </c>
      <c r="H181" s="167">
        <v>3.165</v>
      </c>
      <c r="I181" s="168"/>
      <c r="M181" s="164"/>
      <c r="N181" s="169"/>
      <c r="O181" s="170"/>
      <c r="P181" s="170"/>
      <c r="Q181" s="170"/>
      <c r="R181" s="170"/>
      <c r="S181" s="170"/>
      <c r="T181" s="170"/>
      <c r="U181" s="171"/>
      <c r="AU181" s="165" t="s">
        <v>145</v>
      </c>
      <c r="AV181" s="165" t="s">
        <v>82</v>
      </c>
      <c r="AW181" s="14" t="s">
        <v>82</v>
      </c>
      <c r="AX181" s="14" t="s">
        <v>34</v>
      </c>
      <c r="AY181" s="14" t="s">
        <v>72</v>
      </c>
      <c r="AZ181" s="165" t="s">
        <v>134</v>
      </c>
    </row>
    <row r="182" spans="1:66" s="13" customFormat="1">
      <c r="B182" s="157"/>
      <c r="D182" s="152" t="s">
        <v>145</v>
      </c>
      <c r="E182" s="158" t="s">
        <v>3</v>
      </c>
      <c r="F182" s="159" t="s">
        <v>1043</v>
      </c>
      <c r="H182" s="158" t="s">
        <v>3</v>
      </c>
      <c r="I182" s="160"/>
      <c r="M182" s="157"/>
      <c r="N182" s="161"/>
      <c r="O182" s="162"/>
      <c r="P182" s="162"/>
      <c r="Q182" s="162"/>
      <c r="R182" s="162"/>
      <c r="S182" s="162"/>
      <c r="T182" s="162"/>
      <c r="U182" s="163"/>
      <c r="AU182" s="158" t="s">
        <v>145</v>
      </c>
      <c r="AV182" s="158" t="s">
        <v>82</v>
      </c>
      <c r="AW182" s="13" t="s">
        <v>80</v>
      </c>
      <c r="AX182" s="13" t="s">
        <v>34</v>
      </c>
      <c r="AY182" s="13" t="s">
        <v>72</v>
      </c>
      <c r="AZ182" s="158" t="s">
        <v>134</v>
      </c>
    </row>
    <row r="183" spans="1:66" s="14" customFormat="1">
      <c r="B183" s="164"/>
      <c r="D183" s="152" t="s">
        <v>145</v>
      </c>
      <c r="E183" s="165" t="s">
        <v>3</v>
      </c>
      <c r="F183" s="166" t="s">
        <v>1080</v>
      </c>
      <c r="H183" s="167">
        <v>1.583</v>
      </c>
      <c r="I183" s="168"/>
      <c r="M183" s="164"/>
      <c r="N183" s="169"/>
      <c r="O183" s="170"/>
      <c r="P183" s="170"/>
      <c r="Q183" s="170"/>
      <c r="R183" s="170"/>
      <c r="S183" s="170"/>
      <c r="T183" s="170"/>
      <c r="U183" s="171"/>
      <c r="AU183" s="165" t="s">
        <v>145</v>
      </c>
      <c r="AV183" s="165" t="s">
        <v>82</v>
      </c>
      <c r="AW183" s="14" t="s">
        <v>82</v>
      </c>
      <c r="AX183" s="14" t="s">
        <v>34</v>
      </c>
      <c r="AY183" s="14" t="s">
        <v>72</v>
      </c>
      <c r="AZ183" s="165" t="s">
        <v>134</v>
      </c>
    </row>
    <row r="184" spans="1:66" s="13" customFormat="1">
      <c r="B184" s="157"/>
      <c r="D184" s="152" t="s">
        <v>145</v>
      </c>
      <c r="E184" s="158" t="s">
        <v>3</v>
      </c>
      <c r="F184" s="159" t="s">
        <v>1044</v>
      </c>
      <c r="H184" s="158" t="s">
        <v>3</v>
      </c>
      <c r="I184" s="160"/>
      <c r="M184" s="157"/>
      <c r="N184" s="161"/>
      <c r="O184" s="162"/>
      <c r="P184" s="162"/>
      <c r="Q184" s="162"/>
      <c r="R184" s="162"/>
      <c r="S184" s="162"/>
      <c r="T184" s="162"/>
      <c r="U184" s="163"/>
      <c r="AU184" s="158" t="s">
        <v>145</v>
      </c>
      <c r="AV184" s="158" t="s">
        <v>82</v>
      </c>
      <c r="AW184" s="13" t="s">
        <v>80</v>
      </c>
      <c r="AX184" s="13" t="s">
        <v>34</v>
      </c>
      <c r="AY184" s="13" t="s">
        <v>72</v>
      </c>
      <c r="AZ184" s="158" t="s">
        <v>134</v>
      </c>
    </row>
    <row r="185" spans="1:66" s="14" customFormat="1">
      <c r="B185" s="164"/>
      <c r="D185" s="152" t="s">
        <v>145</v>
      </c>
      <c r="E185" s="165" t="s">
        <v>3</v>
      </c>
      <c r="F185" s="166" t="s">
        <v>1080</v>
      </c>
      <c r="H185" s="167">
        <v>1.583</v>
      </c>
      <c r="I185" s="168"/>
      <c r="M185" s="164"/>
      <c r="N185" s="169"/>
      <c r="O185" s="170"/>
      <c r="P185" s="170"/>
      <c r="Q185" s="170"/>
      <c r="R185" s="170"/>
      <c r="S185" s="170"/>
      <c r="T185" s="170"/>
      <c r="U185" s="171"/>
      <c r="AU185" s="165" t="s">
        <v>145</v>
      </c>
      <c r="AV185" s="165" t="s">
        <v>82</v>
      </c>
      <c r="AW185" s="14" t="s">
        <v>82</v>
      </c>
      <c r="AX185" s="14" t="s">
        <v>34</v>
      </c>
      <c r="AY185" s="14" t="s">
        <v>72</v>
      </c>
      <c r="AZ185" s="165" t="s">
        <v>134</v>
      </c>
    </row>
    <row r="186" spans="1:66" s="13" customFormat="1">
      <c r="B186" s="157"/>
      <c r="D186" s="152" t="s">
        <v>145</v>
      </c>
      <c r="E186" s="158" t="s">
        <v>3</v>
      </c>
      <c r="F186" s="159" t="s">
        <v>1045</v>
      </c>
      <c r="H186" s="158" t="s">
        <v>3</v>
      </c>
      <c r="I186" s="160"/>
      <c r="M186" s="157"/>
      <c r="N186" s="161"/>
      <c r="O186" s="162"/>
      <c r="P186" s="162"/>
      <c r="Q186" s="162"/>
      <c r="R186" s="162"/>
      <c r="S186" s="162"/>
      <c r="T186" s="162"/>
      <c r="U186" s="163"/>
      <c r="AU186" s="158" t="s">
        <v>145</v>
      </c>
      <c r="AV186" s="158" t="s">
        <v>82</v>
      </c>
      <c r="AW186" s="13" t="s">
        <v>80</v>
      </c>
      <c r="AX186" s="13" t="s">
        <v>34</v>
      </c>
      <c r="AY186" s="13" t="s">
        <v>72</v>
      </c>
      <c r="AZ186" s="158" t="s">
        <v>134</v>
      </c>
    </row>
    <row r="187" spans="1:66" s="14" customFormat="1">
      <c r="B187" s="164"/>
      <c r="D187" s="152" t="s">
        <v>145</v>
      </c>
      <c r="E187" s="165" t="s">
        <v>3</v>
      </c>
      <c r="F187" s="166" t="s">
        <v>1080</v>
      </c>
      <c r="H187" s="167">
        <v>1.583</v>
      </c>
      <c r="I187" s="168"/>
      <c r="M187" s="164"/>
      <c r="N187" s="169"/>
      <c r="O187" s="170"/>
      <c r="P187" s="170"/>
      <c r="Q187" s="170"/>
      <c r="R187" s="170"/>
      <c r="S187" s="170"/>
      <c r="T187" s="170"/>
      <c r="U187" s="171"/>
      <c r="AU187" s="165" t="s">
        <v>145</v>
      </c>
      <c r="AV187" s="165" t="s">
        <v>82</v>
      </c>
      <c r="AW187" s="14" t="s">
        <v>82</v>
      </c>
      <c r="AX187" s="14" t="s">
        <v>34</v>
      </c>
      <c r="AY187" s="14" t="s">
        <v>72</v>
      </c>
      <c r="AZ187" s="165" t="s">
        <v>134</v>
      </c>
    </row>
    <row r="188" spans="1:66" s="15" customFormat="1">
      <c r="B188" s="172"/>
      <c r="D188" s="152" t="s">
        <v>145</v>
      </c>
      <c r="E188" s="173" t="s">
        <v>3</v>
      </c>
      <c r="F188" s="174" t="s">
        <v>155</v>
      </c>
      <c r="H188" s="175">
        <v>11.08</v>
      </c>
      <c r="I188" s="176"/>
      <c r="M188" s="172"/>
      <c r="N188" s="177"/>
      <c r="O188" s="178"/>
      <c r="P188" s="178"/>
      <c r="Q188" s="178"/>
      <c r="R188" s="178"/>
      <c r="S188" s="178"/>
      <c r="T188" s="178"/>
      <c r="U188" s="179"/>
      <c r="AU188" s="173" t="s">
        <v>145</v>
      </c>
      <c r="AV188" s="173" t="s">
        <v>82</v>
      </c>
      <c r="AW188" s="15" t="s">
        <v>141</v>
      </c>
      <c r="AX188" s="15" t="s">
        <v>34</v>
      </c>
      <c r="AY188" s="15" t="s">
        <v>80</v>
      </c>
      <c r="AZ188" s="173" t="s">
        <v>134</v>
      </c>
    </row>
    <row r="189" spans="1:66" s="2" customFormat="1" ht="14.45" customHeight="1">
      <c r="A189" s="33"/>
      <c r="B189" s="138"/>
      <c r="C189" s="139" t="s">
        <v>250</v>
      </c>
      <c r="D189" s="139" t="s">
        <v>136</v>
      </c>
      <c r="E189" s="140" t="s">
        <v>1082</v>
      </c>
      <c r="F189" s="141" t="s">
        <v>1083</v>
      </c>
      <c r="G189" s="142" t="s">
        <v>172</v>
      </c>
      <c r="H189" s="143">
        <v>294</v>
      </c>
      <c r="I189" s="144"/>
      <c r="J189" s="145">
        <f>ROUND(I189*H189,2)</f>
        <v>0</v>
      </c>
      <c r="K189" s="141" t="s">
        <v>140</v>
      </c>
      <c r="L189" s="282" t="s">
        <v>1410</v>
      </c>
      <c r="M189" s="34"/>
      <c r="N189" s="146" t="s">
        <v>3</v>
      </c>
      <c r="O189" s="147" t="s">
        <v>43</v>
      </c>
      <c r="P189" s="54"/>
      <c r="Q189" s="148">
        <f>P189*H189</f>
        <v>0</v>
      </c>
      <c r="R189" s="148">
        <v>2.0799999999999998E-3</v>
      </c>
      <c r="S189" s="148">
        <f>R189*H189</f>
        <v>0.61151999999999995</v>
      </c>
      <c r="T189" s="148">
        <v>0</v>
      </c>
      <c r="U189" s="149">
        <f>T189*H189</f>
        <v>0</v>
      </c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S189" s="150" t="s">
        <v>141</v>
      </c>
      <c r="AU189" s="150" t="s">
        <v>136</v>
      </c>
      <c r="AV189" s="150" t="s">
        <v>82</v>
      </c>
      <c r="AZ189" s="18" t="s">
        <v>134</v>
      </c>
      <c r="BF189" s="151">
        <f>IF(O189="základní",J189,0)</f>
        <v>0</v>
      </c>
      <c r="BG189" s="151">
        <f>IF(O189="snížená",J189,0)</f>
        <v>0</v>
      </c>
      <c r="BH189" s="151">
        <f>IF(O189="zákl. přenesená",J189,0)</f>
        <v>0</v>
      </c>
      <c r="BI189" s="151">
        <f>IF(O189="sníž. přenesená",J189,0)</f>
        <v>0</v>
      </c>
      <c r="BJ189" s="151">
        <f>IF(O189="nulová",J189,0)</f>
        <v>0</v>
      </c>
      <c r="BK189" s="18" t="s">
        <v>80</v>
      </c>
      <c r="BL189" s="151">
        <f>ROUND(I189*H189,2)</f>
        <v>0</v>
      </c>
      <c r="BM189" s="18" t="s">
        <v>141</v>
      </c>
      <c r="BN189" s="150" t="s">
        <v>1084</v>
      </c>
    </row>
    <row r="190" spans="1:66" s="2" customFormat="1">
      <c r="A190" s="33"/>
      <c r="B190" s="34"/>
      <c r="C190" s="33"/>
      <c r="D190" s="152" t="s">
        <v>143</v>
      </c>
      <c r="E190" s="33"/>
      <c r="F190" s="153" t="s">
        <v>1085</v>
      </c>
      <c r="G190" s="33"/>
      <c r="H190" s="33"/>
      <c r="I190" s="154"/>
      <c r="J190" s="33"/>
      <c r="K190" s="33"/>
      <c r="M190" s="34"/>
      <c r="N190" s="155"/>
      <c r="O190" s="156"/>
      <c r="P190" s="54"/>
      <c r="Q190" s="54"/>
      <c r="R190" s="54"/>
      <c r="S190" s="54"/>
      <c r="T190" s="54"/>
      <c r="U190" s="55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U190" s="18" t="s">
        <v>143</v>
      </c>
      <c r="AV190" s="18" t="s">
        <v>82</v>
      </c>
    </row>
    <row r="191" spans="1:66" s="13" customFormat="1">
      <c r="B191" s="157"/>
      <c r="D191" s="152" t="s">
        <v>145</v>
      </c>
      <c r="E191" s="158" t="s">
        <v>3</v>
      </c>
      <c r="F191" s="159" t="s">
        <v>1038</v>
      </c>
      <c r="H191" s="158" t="s">
        <v>3</v>
      </c>
      <c r="I191" s="160"/>
      <c r="M191" s="157"/>
      <c r="N191" s="161"/>
      <c r="O191" s="162"/>
      <c r="P191" s="162"/>
      <c r="Q191" s="162"/>
      <c r="R191" s="162"/>
      <c r="S191" s="162"/>
      <c r="T191" s="162"/>
      <c r="U191" s="163"/>
      <c r="AU191" s="158" t="s">
        <v>145</v>
      </c>
      <c r="AV191" s="158" t="s">
        <v>82</v>
      </c>
      <c r="AW191" s="13" t="s">
        <v>80</v>
      </c>
      <c r="AX191" s="13" t="s">
        <v>34</v>
      </c>
      <c r="AY191" s="13" t="s">
        <v>72</v>
      </c>
      <c r="AZ191" s="158" t="s">
        <v>134</v>
      </c>
    </row>
    <row r="192" spans="1:66" s="13" customFormat="1">
      <c r="B192" s="157"/>
      <c r="D192" s="152" t="s">
        <v>145</v>
      </c>
      <c r="E192" s="158" t="s">
        <v>3</v>
      </c>
      <c r="F192" s="159" t="s">
        <v>1086</v>
      </c>
      <c r="H192" s="158" t="s">
        <v>3</v>
      </c>
      <c r="I192" s="160"/>
      <c r="M192" s="157"/>
      <c r="N192" s="161"/>
      <c r="O192" s="162"/>
      <c r="P192" s="162"/>
      <c r="Q192" s="162"/>
      <c r="R192" s="162"/>
      <c r="S192" s="162"/>
      <c r="T192" s="162"/>
      <c r="U192" s="163"/>
      <c r="AU192" s="158" t="s">
        <v>145</v>
      </c>
      <c r="AV192" s="158" t="s">
        <v>82</v>
      </c>
      <c r="AW192" s="13" t="s">
        <v>80</v>
      </c>
      <c r="AX192" s="13" t="s">
        <v>34</v>
      </c>
      <c r="AY192" s="13" t="s">
        <v>72</v>
      </c>
      <c r="AZ192" s="158" t="s">
        <v>134</v>
      </c>
    </row>
    <row r="193" spans="1:66" s="13" customFormat="1">
      <c r="B193" s="157"/>
      <c r="D193" s="152" t="s">
        <v>145</v>
      </c>
      <c r="E193" s="158" t="s">
        <v>3</v>
      </c>
      <c r="F193" s="159" t="s">
        <v>1040</v>
      </c>
      <c r="H193" s="158" t="s">
        <v>3</v>
      </c>
      <c r="I193" s="160"/>
      <c r="M193" s="157"/>
      <c r="N193" s="161"/>
      <c r="O193" s="162"/>
      <c r="P193" s="162"/>
      <c r="Q193" s="162"/>
      <c r="R193" s="162"/>
      <c r="S193" s="162"/>
      <c r="T193" s="162"/>
      <c r="U193" s="163"/>
      <c r="AU193" s="158" t="s">
        <v>145</v>
      </c>
      <c r="AV193" s="158" t="s">
        <v>82</v>
      </c>
      <c r="AW193" s="13" t="s">
        <v>80</v>
      </c>
      <c r="AX193" s="13" t="s">
        <v>34</v>
      </c>
      <c r="AY193" s="13" t="s">
        <v>72</v>
      </c>
      <c r="AZ193" s="158" t="s">
        <v>134</v>
      </c>
    </row>
    <row r="194" spans="1:66" s="14" customFormat="1">
      <c r="B194" s="164"/>
      <c r="D194" s="152" t="s">
        <v>145</v>
      </c>
      <c r="E194" s="165" t="s">
        <v>3</v>
      </c>
      <c r="F194" s="166" t="s">
        <v>400</v>
      </c>
      <c r="H194" s="167">
        <v>42</v>
      </c>
      <c r="I194" s="168"/>
      <c r="M194" s="164"/>
      <c r="N194" s="169"/>
      <c r="O194" s="170"/>
      <c r="P194" s="170"/>
      <c r="Q194" s="170"/>
      <c r="R194" s="170"/>
      <c r="S194" s="170"/>
      <c r="T194" s="170"/>
      <c r="U194" s="171"/>
      <c r="AU194" s="165" t="s">
        <v>145</v>
      </c>
      <c r="AV194" s="165" t="s">
        <v>82</v>
      </c>
      <c r="AW194" s="14" t="s">
        <v>82</v>
      </c>
      <c r="AX194" s="14" t="s">
        <v>34</v>
      </c>
      <c r="AY194" s="14" t="s">
        <v>72</v>
      </c>
      <c r="AZ194" s="165" t="s">
        <v>134</v>
      </c>
    </row>
    <row r="195" spans="1:66" s="13" customFormat="1">
      <c r="B195" s="157"/>
      <c r="D195" s="152" t="s">
        <v>145</v>
      </c>
      <c r="E195" s="158" t="s">
        <v>3</v>
      </c>
      <c r="F195" s="159" t="s">
        <v>1041</v>
      </c>
      <c r="H195" s="158" t="s">
        <v>3</v>
      </c>
      <c r="I195" s="160"/>
      <c r="M195" s="157"/>
      <c r="N195" s="161"/>
      <c r="O195" s="162"/>
      <c r="P195" s="162"/>
      <c r="Q195" s="162"/>
      <c r="R195" s="162"/>
      <c r="S195" s="162"/>
      <c r="T195" s="162"/>
      <c r="U195" s="163"/>
      <c r="AU195" s="158" t="s">
        <v>145</v>
      </c>
      <c r="AV195" s="158" t="s">
        <v>82</v>
      </c>
      <c r="AW195" s="13" t="s">
        <v>80</v>
      </c>
      <c r="AX195" s="13" t="s">
        <v>34</v>
      </c>
      <c r="AY195" s="13" t="s">
        <v>72</v>
      </c>
      <c r="AZ195" s="158" t="s">
        <v>134</v>
      </c>
    </row>
    <row r="196" spans="1:66" s="14" customFormat="1">
      <c r="B196" s="164"/>
      <c r="D196" s="152" t="s">
        <v>145</v>
      </c>
      <c r="E196" s="165" t="s">
        <v>3</v>
      </c>
      <c r="F196" s="166" t="s">
        <v>400</v>
      </c>
      <c r="H196" s="167">
        <v>42</v>
      </c>
      <c r="I196" s="168"/>
      <c r="M196" s="164"/>
      <c r="N196" s="169"/>
      <c r="O196" s="170"/>
      <c r="P196" s="170"/>
      <c r="Q196" s="170"/>
      <c r="R196" s="170"/>
      <c r="S196" s="170"/>
      <c r="T196" s="170"/>
      <c r="U196" s="171"/>
      <c r="AU196" s="165" t="s">
        <v>145</v>
      </c>
      <c r="AV196" s="165" t="s">
        <v>82</v>
      </c>
      <c r="AW196" s="14" t="s">
        <v>82</v>
      </c>
      <c r="AX196" s="14" t="s">
        <v>34</v>
      </c>
      <c r="AY196" s="14" t="s">
        <v>72</v>
      </c>
      <c r="AZ196" s="165" t="s">
        <v>134</v>
      </c>
    </row>
    <row r="197" spans="1:66" s="13" customFormat="1">
      <c r="B197" s="157"/>
      <c r="D197" s="152" t="s">
        <v>145</v>
      </c>
      <c r="E197" s="158" t="s">
        <v>3</v>
      </c>
      <c r="F197" s="159" t="s">
        <v>1042</v>
      </c>
      <c r="H197" s="158" t="s">
        <v>3</v>
      </c>
      <c r="I197" s="160"/>
      <c r="M197" s="157"/>
      <c r="N197" s="161"/>
      <c r="O197" s="162"/>
      <c r="P197" s="162"/>
      <c r="Q197" s="162"/>
      <c r="R197" s="162"/>
      <c r="S197" s="162"/>
      <c r="T197" s="162"/>
      <c r="U197" s="163"/>
      <c r="AU197" s="158" t="s">
        <v>145</v>
      </c>
      <c r="AV197" s="158" t="s">
        <v>82</v>
      </c>
      <c r="AW197" s="13" t="s">
        <v>80</v>
      </c>
      <c r="AX197" s="13" t="s">
        <v>34</v>
      </c>
      <c r="AY197" s="13" t="s">
        <v>72</v>
      </c>
      <c r="AZ197" s="158" t="s">
        <v>134</v>
      </c>
    </row>
    <row r="198" spans="1:66" s="14" customFormat="1">
      <c r="B198" s="164"/>
      <c r="D198" s="152" t="s">
        <v>145</v>
      </c>
      <c r="E198" s="165" t="s">
        <v>3</v>
      </c>
      <c r="F198" s="166" t="s">
        <v>742</v>
      </c>
      <c r="H198" s="167">
        <v>84</v>
      </c>
      <c r="I198" s="168"/>
      <c r="M198" s="164"/>
      <c r="N198" s="169"/>
      <c r="O198" s="170"/>
      <c r="P198" s="170"/>
      <c r="Q198" s="170"/>
      <c r="R198" s="170"/>
      <c r="S198" s="170"/>
      <c r="T198" s="170"/>
      <c r="U198" s="171"/>
      <c r="AU198" s="165" t="s">
        <v>145</v>
      </c>
      <c r="AV198" s="165" t="s">
        <v>82</v>
      </c>
      <c r="AW198" s="14" t="s">
        <v>82</v>
      </c>
      <c r="AX198" s="14" t="s">
        <v>34</v>
      </c>
      <c r="AY198" s="14" t="s">
        <v>72</v>
      </c>
      <c r="AZ198" s="165" t="s">
        <v>134</v>
      </c>
    </row>
    <row r="199" spans="1:66" s="13" customFormat="1">
      <c r="B199" s="157"/>
      <c r="D199" s="152" t="s">
        <v>145</v>
      </c>
      <c r="E199" s="158" t="s">
        <v>3</v>
      </c>
      <c r="F199" s="159" t="s">
        <v>1043</v>
      </c>
      <c r="H199" s="158" t="s">
        <v>3</v>
      </c>
      <c r="I199" s="160"/>
      <c r="M199" s="157"/>
      <c r="N199" s="161"/>
      <c r="O199" s="162"/>
      <c r="P199" s="162"/>
      <c r="Q199" s="162"/>
      <c r="R199" s="162"/>
      <c r="S199" s="162"/>
      <c r="T199" s="162"/>
      <c r="U199" s="163"/>
      <c r="AU199" s="158" t="s">
        <v>145</v>
      </c>
      <c r="AV199" s="158" t="s">
        <v>82</v>
      </c>
      <c r="AW199" s="13" t="s">
        <v>80</v>
      </c>
      <c r="AX199" s="13" t="s">
        <v>34</v>
      </c>
      <c r="AY199" s="13" t="s">
        <v>72</v>
      </c>
      <c r="AZ199" s="158" t="s">
        <v>134</v>
      </c>
    </row>
    <row r="200" spans="1:66" s="14" customFormat="1">
      <c r="B200" s="164"/>
      <c r="D200" s="152" t="s">
        <v>145</v>
      </c>
      <c r="E200" s="165" t="s">
        <v>3</v>
      </c>
      <c r="F200" s="166" t="s">
        <v>400</v>
      </c>
      <c r="H200" s="167">
        <v>42</v>
      </c>
      <c r="I200" s="168"/>
      <c r="M200" s="164"/>
      <c r="N200" s="169"/>
      <c r="O200" s="170"/>
      <c r="P200" s="170"/>
      <c r="Q200" s="170"/>
      <c r="R200" s="170"/>
      <c r="S200" s="170"/>
      <c r="T200" s="170"/>
      <c r="U200" s="171"/>
      <c r="AU200" s="165" t="s">
        <v>145</v>
      </c>
      <c r="AV200" s="165" t="s">
        <v>82</v>
      </c>
      <c r="AW200" s="14" t="s">
        <v>82</v>
      </c>
      <c r="AX200" s="14" t="s">
        <v>34</v>
      </c>
      <c r="AY200" s="14" t="s">
        <v>72</v>
      </c>
      <c r="AZ200" s="165" t="s">
        <v>134</v>
      </c>
    </row>
    <row r="201" spans="1:66" s="13" customFormat="1">
      <c r="B201" s="157"/>
      <c r="D201" s="152" t="s">
        <v>145</v>
      </c>
      <c r="E201" s="158" t="s">
        <v>3</v>
      </c>
      <c r="F201" s="159" t="s">
        <v>1044</v>
      </c>
      <c r="H201" s="158" t="s">
        <v>3</v>
      </c>
      <c r="I201" s="160"/>
      <c r="M201" s="157"/>
      <c r="N201" s="161"/>
      <c r="O201" s="162"/>
      <c r="P201" s="162"/>
      <c r="Q201" s="162"/>
      <c r="R201" s="162"/>
      <c r="S201" s="162"/>
      <c r="T201" s="162"/>
      <c r="U201" s="163"/>
      <c r="AU201" s="158" t="s">
        <v>145</v>
      </c>
      <c r="AV201" s="158" t="s">
        <v>82</v>
      </c>
      <c r="AW201" s="13" t="s">
        <v>80</v>
      </c>
      <c r="AX201" s="13" t="s">
        <v>34</v>
      </c>
      <c r="AY201" s="13" t="s">
        <v>72</v>
      </c>
      <c r="AZ201" s="158" t="s">
        <v>134</v>
      </c>
    </row>
    <row r="202" spans="1:66" s="14" customFormat="1">
      <c r="B202" s="164"/>
      <c r="D202" s="152" t="s">
        <v>145</v>
      </c>
      <c r="E202" s="165" t="s">
        <v>3</v>
      </c>
      <c r="F202" s="166" t="s">
        <v>400</v>
      </c>
      <c r="H202" s="167">
        <v>42</v>
      </c>
      <c r="I202" s="168"/>
      <c r="M202" s="164"/>
      <c r="N202" s="169"/>
      <c r="O202" s="170"/>
      <c r="P202" s="170"/>
      <c r="Q202" s="170"/>
      <c r="R202" s="170"/>
      <c r="S202" s="170"/>
      <c r="T202" s="170"/>
      <c r="U202" s="171"/>
      <c r="AU202" s="165" t="s">
        <v>145</v>
      </c>
      <c r="AV202" s="165" t="s">
        <v>82</v>
      </c>
      <c r="AW202" s="14" t="s">
        <v>82</v>
      </c>
      <c r="AX202" s="14" t="s">
        <v>34</v>
      </c>
      <c r="AY202" s="14" t="s">
        <v>72</v>
      </c>
      <c r="AZ202" s="165" t="s">
        <v>134</v>
      </c>
    </row>
    <row r="203" spans="1:66" s="13" customFormat="1">
      <c r="B203" s="157"/>
      <c r="D203" s="152" t="s">
        <v>145</v>
      </c>
      <c r="E203" s="158" t="s">
        <v>3</v>
      </c>
      <c r="F203" s="159" t="s">
        <v>1045</v>
      </c>
      <c r="H203" s="158" t="s">
        <v>3</v>
      </c>
      <c r="I203" s="160"/>
      <c r="M203" s="157"/>
      <c r="N203" s="161"/>
      <c r="O203" s="162"/>
      <c r="P203" s="162"/>
      <c r="Q203" s="162"/>
      <c r="R203" s="162"/>
      <c r="S203" s="162"/>
      <c r="T203" s="162"/>
      <c r="U203" s="163"/>
      <c r="AU203" s="158" t="s">
        <v>145</v>
      </c>
      <c r="AV203" s="158" t="s">
        <v>82</v>
      </c>
      <c r="AW203" s="13" t="s">
        <v>80</v>
      </c>
      <c r="AX203" s="13" t="s">
        <v>34</v>
      </c>
      <c r="AY203" s="13" t="s">
        <v>72</v>
      </c>
      <c r="AZ203" s="158" t="s">
        <v>134</v>
      </c>
    </row>
    <row r="204" spans="1:66" s="14" customFormat="1">
      <c r="B204" s="164"/>
      <c r="D204" s="152" t="s">
        <v>145</v>
      </c>
      <c r="E204" s="165" t="s">
        <v>3</v>
      </c>
      <c r="F204" s="166" t="s">
        <v>400</v>
      </c>
      <c r="H204" s="167">
        <v>42</v>
      </c>
      <c r="I204" s="168"/>
      <c r="M204" s="164"/>
      <c r="N204" s="169"/>
      <c r="O204" s="170"/>
      <c r="P204" s="170"/>
      <c r="Q204" s="170"/>
      <c r="R204" s="170"/>
      <c r="S204" s="170"/>
      <c r="T204" s="170"/>
      <c r="U204" s="171"/>
      <c r="AU204" s="165" t="s">
        <v>145</v>
      </c>
      <c r="AV204" s="165" t="s">
        <v>82</v>
      </c>
      <c r="AW204" s="14" t="s">
        <v>82</v>
      </c>
      <c r="AX204" s="14" t="s">
        <v>34</v>
      </c>
      <c r="AY204" s="14" t="s">
        <v>72</v>
      </c>
      <c r="AZ204" s="165" t="s">
        <v>134</v>
      </c>
    </row>
    <row r="205" spans="1:66" s="15" customFormat="1">
      <c r="B205" s="172"/>
      <c r="D205" s="152" t="s">
        <v>145</v>
      </c>
      <c r="E205" s="173" t="s">
        <v>3</v>
      </c>
      <c r="F205" s="174" t="s">
        <v>155</v>
      </c>
      <c r="H205" s="175">
        <v>294</v>
      </c>
      <c r="I205" s="176"/>
      <c r="M205" s="172"/>
      <c r="N205" s="177"/>
      <c r="O205" s="178"/>
      <c r="P205" s="178"/>
      <c r="Q205" s="178"/>
      <c r="R205" s="178"/>
      <c r="S205" s="178"/>
      <c r="T205" s="178"/>
      <c r="U205" s="179"/>
      <c r="AU205" s="173" t="s">
        <v>145</v>
      </c>
      <c r="AV205" s="173" t="s">
        <v>82</v>
      </c>
      <c r="AW205" s="15" t="s">
        <v>141</v>
      </c>
      <c r="AX205" s="15" t="s">
        <v>34</v>
      </c>
      <c r="AY205" s="15" t="s">
        <v>80</v>
      </c>
      <c r="AZ205" s="173" t="s">
        <v>134</v>
      </c>
    </row>
    <row r="206" spans="1:66" s="2" customFormat="1" ht="24.2" customHeight="1">
      <c r="A206" s="33"/>
      <c r="B206" s="138"/>
      <c r="C206" s="139" t="s">
        <v>211</v>
      </c>
      <c r="D206" s="139" t="s">
        <v>136</v>
      </c>
      <c r="E206" s="140" t="s">
        <v>1087</v>
      </c>
      <c r="F206" s="141" t="s">
        <v>1088</v>
      </c>
      <c r="G206" s="142" t="s">
        <v>1089</v>
      </c>
      <c r="H206" s="143">
        <v>2.94</v>
      </c>
      <c r="I206" s="144"/>
      <c r="J206" s="145">
        <f>ROUND(I206*H206,2)</f>
        <v>0</v>
      </c>
      <c r="K206" s="141" t="s">
        <v>140</v>
      </c>
      <c r="L206" s="282" t="s">
        <v>1410</v>
      </c>
      <c r="M206" s="34"/>
      <c r="N206" s="146" t="s">
        <v>3</v>
      </c>
      <c r="O206" s="147" t="s">
        <v>43</v>
      </c>
      <c r="P206" s="54"/>
      <c r="Q206" s="148">
        <f>P206*H206</f>
        <v>0</v>
      </c>
      <c r="R206" s="148">
        <v>0</v>
      </c>
      <c r="S206" s="148">
        <f>R206*H206</f>
        <v>0</v>
      </c>
      <c r="T206" s="148">
        <v>0</v>
      </c>
      <c r="U206" s="149">
        <f>T206*H206</f>
        <v>0</v>
      </c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S206" s="150" t="s">
        <v>141</v>
      </c>
      <c r="AU206" s="150" t="s">
        <v>136</v>
      </c>
      <c r="AV206" s="150" t="s">
        <v>82</v>
      </c>
      <c r="AZ206" s="18" t="s">
        <v>134</v>
      </c>
      <c r="BF206" s="151">
        <f>IF(O206="základní",J206,0)</f>
        <v>0</v>
      </c>
      <c r="BG206" s="151">
        <f>IF(O206="snížená",J206,0)</f>
        <v>0</v>
      </c>
      <c r="BH206" s="151">
        <f>IF(O206="zákl. přenesená",J206,0)</f>
        <v>0</v>
      </c>
      <c r="BI206" s="151">
        <f>IF(O206="sníž. přenesená",J206,0)</f>
        <v>0</v>
      </c>
      <c r="BJ206" s="151">
        <f>IF(O206="nulová",J206,0)</f>
        <v>0</v>
      </c>
      <c r="BK206" s="18" t="s">
        <v>80</v>
      </c>
      <c r="BL206" s="151">
        <f>ROUND(I206*H206,2)</f>
        <v>0</v>
      </c>
      <c r="BM206" s="18" t="s">
        <v>141</v>
      </c>
      <c r="BN206" s="150" t="s">
        <v>1090</v>
      </c>
    </row>
    <row r="207" spans="1:66" s="2" customFormat="1">
      <c r="A207" s="33"/>
      <c r="B207" s="34"/>
      <c r="C207" s="33"/>
      <c r="D207" s="152" t="s">
        <v>143</v>
      </c>
      <c r="E207" s="33"/>
      <c r="F207" s="153" t="s">
        <v>1091</v>
      </c>
      <c r="G207" s="33"/>
      <c r="H207" s="33"/>
      <c r="I207" s="154"/>
      <c r="J207" s="33"/>
      <c r="K207" s="33"/>
      <c r="M207" s="34"/>
      <c r="N207" s="155"/>
      <c r="O207" s="156"/>
      <c r="P207" s="54"/>
      <c r="Q207" s="54"/>
      <c r="R207" s="54"/>
      <c r="S207" s="54"/>
      <c r="T207" s="54"/>
      <c r="U207" s="55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U207" s="18" t="s">
        <v>143</v>
      </c>
      <c r="AV207" s="18" t="s">
        <v>82</v>
      </c>
    </row>
    <row r="208" spans="1:66" s="13" customFormat="1">
      <c r="B208" s="157"/>
      <c r="D208" s="152" t="s">
        <v>145</v>
      </c>
      <c r="E208" s="158" t="s">
        <v>3</v>
      </c>
      <c r="F208" s="159" t="s">
        <v>1038</v>
      </c>
      <c r="H208" s="158" t="s">
        <v>3</v>
      </c>
      <c r="I208" s="160"/>
      <c r="M208" s="157"/>
      <c r="N208" s="161"/>
      <c r="O208" s="162"/>
      <c r="P208" s="162"/>
      <c r="Q208" s="162"/>
      <c r="R208" s="162"/>
      <c r="S208" s="162"/>
      <c r="T208" s="162"/>
      <c r="U208" s="163"/>
      <c r="AU208" s="158" t="s">
        <v>145</v>
      </c>
      <c r="AV208" s="158" t="s">
        <v>82</v>
      </c>
      <c r="AW208" s="13" t="s">
        <v>80</v>
      </c>
      <c r="AX208" s="13" t="s">
        <v>34</v>
      </c>
      <c r="AY208" s="13" t="s">
        <v>72</v>
      </c>
      <c r="AZ208" s="158" t="s">
        <v>134</v>
      </c>
    </row>
    <row r="209" spans="1:66" s="13" customFormat="1">
      <c r="B209" s="157"/>
      <c r="D209" s="152" t="s">
        <v>145</v>
      </c>
      <c r="E209" s="158" t="s">
        <v>3</v>
      </c>
      <c r="F209" s="159" t="s">
        <v>1092</v>
      </c>
      <c r="H209" s="158" t="s">
        <v>3</v>
      </c>
      <c r="I209" s="160"/>
      <c r="M209" s="157"/>
      <c r="N209" s="161"/>
      <c r="O209" s="162"/>
      <c r="P209" s="162"/>
      <c r="Q209" s="162"/>
      <c r="R209" s="162"/>
      <c r="S209" s="162"/>
      <c r="T209" s="162"/>
      <c r="U209" s="163"/>
      <c r="AU209" s="158" t="s">
        <v>145</v>
      </c>
      <c r="AV209" s="158" t="s">
        <v>82</v>
      </c>
      <c r="AW209" s="13" t="s">
        <v>80</v>
      </c>
      <c r="AX209" s="13" t="s">
        <v>34</v>
      </c>
      <c r="AY209" s="13" t="s">
        <v>72</v>
      </c>
      <c r="AZ209" s="158" t="s">
        <v>134</v>
      </c>
    </row>
    <row r="210" spans="1:66" s="13" customFormat="1">
      <c r="B210" s="157"/>
      <c r="D210" s="152" t="s">
        <v>145</v>
      </c>
      <c r="E210" s="158" t="s">
        <v>3</v>
      </c>
      <c r="F210" s="159" t="s">
        <v>1040</v>
      </c>
      <c r="H210" s="158" t="s">
        <v>3</v>
      </c>
      <c r="I210" s="160"/>
      <c r="M210" s="157"/>
      <c r="N210" s="161"/>
      <c r="O210" s="162"/>
      <c r="P210" s="162"/>
      <c r="Q210" s="162"/>
      <c r="R210" s="162"/>
      <c r="S210" s="162"/>
      <c r="T210" s="162"/>
      <c r="U210" s="163"/>
      <c r="AU210" s="158" t="s">
        <v>145</v>
      </c>
      <c r="AV210" s="158" t="s">
        <v>82</v>
      </c>
      <c r="AW210" s="13" t="s">
        <v>80</v>
      </c>
      <c r="AX210" s="13" t="s">
        <v>34</v>
      </c>
      <c r="AY210" s="13" t="s">
        <v>72</v>
      </c>
      <c r="AZ210" s="158" t="s">
        <v>134</v>
      </c>
    </row>
    <row r="211" spans="1:66" s="14" customFormat="1">
      <c r="B211" s="164"/>
      <c r="D211" s="152" t="s">
        <v>145</v>
      </c>
      <c r="E211" s="165" t="s">
        <v>3</v>
      </c>
      <c r="F211" s="166" t="s">
        <v>1093</v>
      </c>
      <c r="H211" s="167">
        <v>0.42</v>
      </c>
      <c r="I211" s="168"/>
      <c r="M211" s="164"/>
      <c r="N211" s="169"/>
      <c r="O211" s="170"/>
      <c r="P211" s="170"/>
      <c r="Q211" s="170"/>
      <c r="R211" s="170"/>
      <c r="S211" s="170"/>
      <c r="T211" s="170"/>
      <c r="U211" s="171"/>
      <c r="AU211" s="165" t="s">
        <v>145</v>
      </c>
      <c r="AV211" s="165" t="s">
        <v>82</v>
      </c>
      <c r="AW211" s="14" t="s">
        <v>82</v>
      </c>
      <c r="AX211" s="14" t="s">
        <v>34</v>
      </c>
      <c r="AY211" s="14" t="s">
        <v>72</v>
      </c>
      <c r="AZ211" s="165" t="s">
        <v>134</v>
      </c>
    </row>
    <row r="212" spans="1:66" s="13" customFormat="1">
      <c r="B212" s="157"/>
      <c r="D212" s="152" t="s">
        <v>145</v>
      </c>
      <c r="E212" s="158" t="s">
        <v>3</v>
      </c>
      <c r="F212" s="159" t="s">
        <v>1041</v>
      </c>
      <c r="H212" s="158" t="s">
        <v>3</v>
      </c>
      <c r="I212" s="160"/>
      <c r="M212" s="157"/>
      <c r="N212" s="161"/>
      <c r="O212" s="162"/>
      <c r="P212" s="162"/>
      <c r="Q212" s="162"/>
      <c r="R212" s="162"/>
      <c r="S212" s="162"/>
      <c r="T212" s="162"/>
      <c r="U212" s="163"/>
      <c r="AU212" s="158" t="s">
        <v>145</v>
      </c>
      <c r="AV212" s="158" t="s">
        <v>82</v>
      </c>
      <c r="AW212" s="13" t="s">
        <v>80</v>
      </c>
      <c r="AX212" s="13" t="s">
        <v>34</v>
      </c>
      <c r="AY212" s="13" t="s">
        <v>72</v>
      </c>
      <c r="AZ212" s="158" t="s">
        <v>134</v>
      </c>
    </row>
    <row r="213" spans="1:66" s="14" customFormat="1">
      <c r="B213" s="164"/>
      <c r="D213" s="152" t="s">
        <v>145</v>
      </c>
      <c r="E213" s="165" t="s">
        <v>3</v>
      </c>
      <c r="F213" s="166" t="s">
        <v>1093</v>
      </c>
      <c r="H213" s="167">
        <v>0.42</v>
      </c>
      <c r="I213" s="168"/>
      <c r="M213" s="164"/>
      <c r="N213" s="169"/>
      <c r="O213" s="170"/>
      <c r="P213" s="170"/>
      <c r="Q213" s="170"/>
      <c r="R213" s="170"/>
      <c r="S213" s="170"/>
      <c r="T213" s="170"/>
      <c r="U213" s="171"/>
      <c r="AU213" s="165" t="s">
        <v>145</v>
      </c>
      <c r="AV213" s="165" t="s">
        <v>82</v>
      </c>
      <c r="AW213" s="14" t="s">
        <v>82</v>
      </c>
      <c r="AX213" s="14" t="s">
        <v>34</v>
      </c>
      <c r="AY213" s="14" t="s">
        <v>72</v>
      </c>
      <c r="AZ213" s="165" t="s">
        <v>134</v>
      </c>
    </row>
    <row r="214" spans="1:66" s="13" customFormat="1">
      <c r="B214" s="157"/>
      <c r="D214" s="152" t="s">
        <v>145</v>
      </c>
      <c r="E214" s="158" t="s">
        <v>3</v>
      </c>
      <c r="F214" s="159" t="s">
        <v>1042</v>
      </c>
      <c r="H214" s="158" t="s">
        <v>3</v>
      </c>
      <c r="I214" s="160"/>
      <c r="M214" s="157"/>
      <c r="N214" s="161"/>
      <c r="O214" s="162"/>
      <c r="P214" s="162"/>
      <c r="Q214" s="162"/>
      <c r="R214" s="162"/>
      <c r="S214" s="162"/>
      <c r="T214" s="162"/>
      <c r="U214" s="163"/>
      <c r="AU214" s="158" t="s">
        <v>145</v>
      </c>
      <c r="AV214" s="158" t="s">
        <v>82</v>
      </c>
      <c r="AW214" s="13" t="s">
        <v>80</v>
      </c>
      <c r="AX214" s="13" t="s">
        <v>34</v>
      </c>
      <c r="AY214" s="13" t="s">
        <v>72</v>
      </c>
      <c r="AZ214" s="158" t="s">
        <v>134</v>
      </c>
    </row>
    <row r="215" spans="1:66" s="14" customFormat="1">
      <c r="B215" s="164"/>
      <c r="D215" s="152" t="s">
        <v>145</v>
      </c>
      <c r="E215" s="165" t="s">
        <v>3</v>
      </c>
      <c r="F215" s="166" t="s">
        <v>1094</v>
      </c>
      <c r="H215" s="167">
        <v>0.84</v>
      </c>
      <c r="I215" s="168"/>
      <c r="M215" s="164"/>
      <c r="N215" s="169"/>
      <c r="O215" s="170"/>
      <c r="P215" s="170"/>
      <c r="Q215" s="170"/>
      <c r="R215" s="170"/>
      <c r="S215" s="170"/>
      <c r="T215" s="170"/>
      <c r="U215" s="171"/>
      <c r="AU215" s="165" t="s">
        <v>145</v>
      </c>
      <c r="AV215" s="165" t="s">
        <v>82</v>
      </c>
      <c r="AW215" s="14" t="s">
        <v>82</v>
      </c>
      <c r="AX215" s="14" t="s">
        <v>34</v>
      </c>
      <c r="AY215" s="14" t="s">
        <v>72</v>
      </c>
      <c r="AZ215" s="165" t="s">
        <v>134</v>
      </c>
    </row>
    <row r="216" spans="1:66" s="13" customFormat="1">
      <c r="B216" s="157"/>
      <c r="D216" s="152" t="s">
        <v>145</v>
      </c>
      <c r="E216" s="158" t="s">
        <v>3</v>
      </c>
      <c r="F216" s="159" t="s">
        <v>1043</v>
      </c>
      <c r="H216" s="158" t="s">
        <v>3</v>
      </c>
      <c r="I216" s="160"/>
      <c r="M216" s="157"/>
      <c r="N216" s="161"/>
      <c r="O216" s="162"/>
      <c r="P216" s="162"/>
      <c r="Q216" s="162"/>
      <c r="R216" s="162"/>
      <c r="S216" s="162"/>
      <c r="T216" s="162"/>
      <c r="U216" s="163"/>
      <c r="AU216" s="158" t="s">
        <v>145</v>
      </c>
      <c r="AV216" s="158" t="s">
        <v>82</v>
      </c>
      <c r="AW216" s="13" t="s">
        <v>80</v>
      </c>
      <c r="AX216" s="13" t="s">
        <v>34</v>
      </c>
      <c r="AY216" s="13" t="s">
        <v>72</v>
      </c>
      <c r="AZ216" s="158" t="s">
        <v>134</v>
      </c>
    </row>
    <row r="217" spans="1:66" s="14" customFormat="1">
      <c r="B217" s="164"/>
      <c r="D217" s="152" t="s">
        <v>145</v>
      </c>
      <c r="E217" s="165" t="s">
        <v>3</v>
      </c>
      <c r="F217" s="166" t="s">
        <v>1093</v>
      </c>
      <c r="H217" s="167">
        <v>0.42</v>
      </c>
      <c r="I217" s="168"/>
      <c r="M217" s="164"/>
      <c r="N217" s="169"/>
      <c r="O217" s="170"/>
      <c r="P217" s="170"/>
      <c r="Q217" s="170"/>
      <c r="R217" s="170"/>
      <c r="S217" s="170"/>
      <c r="T217" s="170"/>
      <c r="U217" s="171"/>
      <c r="AU217" s="165" t="s">
        <v>145</v>
      </c>
      <c r="AV217" s="165" t="s">
        <v>82</v>
      </c>
      <c r="AW217" s="14" t="s">
        <v>82</v>
      </c>
      <c r="AX217" s="14" t="s">
        <v>34</v>
      </c>
      <c r="AY217" s="14" t="s">
        <v>72</v>
      </c>
      <c r="AZ217" s="165" t="s">
        <v>134</v>
      </c>
    </row>
    <row r="218" spans="1:66" s="13" customFormat="1">
      <c r="B218" s="157"/>
      <c r="D218" s="152" t="s">
        <v>145</v>
      </c>
      <c r="E218" s="158" t="s">
        <v>3</v>
      </c>
      <c r="F218" s="159" t="s">
        <v>1044</v>
      </c>
      <c r="H218" s="158" t="s">
        <v>3</v>
      </c>
      <c r="I218" s="160"/>
      <c r="M218" s="157"/>
      <c r="N218" s="161"/>
      <c r="O218" s="162"/>
      <c r="P218" s="162"/>
      <c r="Q218" s="162"/>
      <c r="R218" s="162"/>
      <c r="S218" s="162"/>
      <c r="T218" s="162"/>
      <c r="U218" s="163"/>
      <c r="AU218" s="158" t="s">
        <v>145</v>
      </c>
      <c r="AV218" s="158" t="s">
        <v>82</v>
      </c>
      <c r="AW218" s="13" t="s">
        <v>80</v>
      </c>
      <c r="AX218" s="13" t="s">
        <v>34</v>
      </c>
      <c r="AY218" s="13" t="s">
        <v>72</v>
      </c>
      <c r="AZ218" s="158" t="s">
        <v>134</v>
      </c>
    </row>
    <row r="219" spans="1:66" s="14" customFormat="1">
      <c r="B219" s="164"/>
      <c r="D219" s="152" t="s">
        <v>145</v>
      </c>
      <c r="E219" s="165" t="s">
        <v>3</v>
      </c>
      <c r="F219" s="166" t="s">
        <v>1093</v>
      </c>
      <c r="H219" s="167">
        <v>0.42</v>
      </c>
      <c r="I219" s="168"/>
      <c r="M219" s="164"/>
      <c r="N219" s="169"/>
      <c r="O219" s="170"/>
      <c r="P219" s="170"/>
      <c r="Q219" s="170"/>
      <c r="R219" s="170"/>
      <c r="S219" s="170"/>
      <c r="T219" s="170"/>
      <c r="U219" s="171"/>
      <c r="AU219" s="165" t="s">
        <v>145</v>
      </c>
      <c r="AV219" s="165" t="s">
        <v>82</v>
      </c>
      <c r="AW219" s="14" t="s">
        <v>82</v>
      </c>
      <c r="AX219" s="14" t="s">
        <v>34</v>
      </c>
      <c r="AY219" s="14" t="s">
        <v>72</v>
      </c>
      <c r="AZ219" s="165" t="s">
        <v>134</v>
      </c>
    </row>
    <row r="220" spans="1:66" s="13" customFormat="1">
      <c r="B220" s="157"/>
      <c r="D220" s="152" t="s">
        <v>145</v>
      </c>
      <c r="E220" s="158" t="s">
        <v>3</v>
      </c>
      <c r="F220" s="159" t="s">
        <v>1045</v>
      </c>
      <c r="H220" s="158" t="s">
        <v>3</v>
      </c>
      <c r="I220" s="160"/>
      <c r="M220" s="157"/>
      <c r="N220" s="161"/>
      <c r="O220" s="162"/>
      <c r="P220" s="162"/>
      <c r="Q220" s="162"/>
      <c r="R220" s="162"/>
      <c r="S220" s="162"/>
      <c r="T220" s="162"/>
      <c r="U220" s="163"/>
      <c r="AU220" s="158" t="s">
        <v>145</v>
      </c>
      <c r="AV220" s="158" t="s">
        <v>82</v>
      </c>
      <c r="AW220" s="13" t="s">
        <v>80</v>
      </c>
      <c r="AX220" s="13" t="s">
        <v>34</v>
      </c>
      <c r="AY220" s="13" t="s">
        <v>72</v>
      </c>
      <c r="AZ220" s="158" t="s">
        <v>134</v>
      </c>
    </row>
    <row r="221" spans="1:66" s="14" customFormat="1">
      <c r="B221" s="164"/>
      <c r="D221" s="152" t="s">
        <v>145</v>
      </c>
      <c r="E221" s="165" t="s">
        <v>3</v>
      </c>
      <c r="F221" s="166" t="s">
        <v>1093</v>
      </c>
      <c r="H221" s="167">
        <v>0.42</v>
      </c>
      <c r="I221" s="168"/>
      <c r="M221" s="164"/>
      <c r="N221" s="169"/>
      <c r="O221" s="170"/>
      <c r="P221" s="170"/>
      <c r="Q221" s="170"/>
      <c r="R221" s="170"/>
      <c r="S221" s="170"/>
      <c r="T221" s="170"/>
      <c r="U221" s="171"/>
      <c r="AU221" s="165" t="s">
        <v>145</v>
      </c>
      <c r="AV221" s="165" t="s">
        <v>82</v>
      </c>
      <c r="AW221" s="14" t="s">
        <v>82</v>
      </c>
      <c r="AX221" s="14" t="s">
        <v>34</v>
      </c>
      <c r="AY221" s="14" t="s">
        <v>72</v>
      </c>
      <c r="AZ221" s="165" t="s">
        <v>134</v>
      </c>
    </row>
    <row r="222" spans="1:66" s="15" customFormat="1">
      <c r="B222" s="172"/>
      <c r="D222" s="152" t="s">
        <v>145</v>
      </c>
      <c r="E222" s="173" t="s">
        <v>3</v>
      </c>
      <c r="F222" s="174" t="s">
        <v>155</v>
      </c>
      <c r="H222" s="175">
        <v>2.94</v>
      </c>
      <c r="I222" s="176"/>
      <c r="M222" s="172"/>
      <c r="N222" s="177"/>
      <c r="O222" s="178"/>
      <c r="P222" s="178"/>
      <c r="Q222" s="178"/>
      <c r="R222" s="178"/>
      <c r="S222" s="178"/>
      <c r="T222" s="178"/>
      <c r="U222" s="179"/>
      <c r="AU222" s="173" t="s">
        <v>145</v>
      </c>
      <c r="AV222" s="173" t="s">
        <v>82</v>
      </c>
      <c r="AW222" s="15" t="s">
        <v>141</v>
      </c>
      <c r="AX222" s="15" t="s">
        <v>34</v>
      </c>
      <c r="AY222" s="15" t="s">
        <v>80</v>
      </c>
      <c r="AZ222" s="173" t="s">
        <v>134</v>
      </c>
    </row>
    <row r="223" spans="1:66" s="2" customFormat="1" ht="14.45" customHeight="1">
      <c r="A223" s="33"/>
      <c r="B223" s="138"/>
      <c r="C223" s="180" t="s">
        <v>257</v>
      </c>
      <c r="D223" s="180" t="s">
        <v>494</v>
      </c>
      <c r="E223" s="181" t="s">
        <v>1095</v>
      </c>
      <c r="F223" s="182" t="s">
        <v>1096</v>
      </c>
      <c r="G223" s="183" t="s">
        <v>548</v>
      </c>
      <c r="H223" s="184">
        <v>1.1759999999999999</v>
      </c>
      <c r="I223" s="185"/>
      <c r="J223" s="186">
        <f>ROUND(I223*H223,2)</f>
        <v>0</v>
      </c>
      <c r="K223" s="182" t="s">
        <v>3</v>
      </c>
      <c r="L223" s="282" t="s">
        <v>1410</v>
      </c>
      <c r="M223" s="187"/>
      <c r="N223" s="188" t="s">
        <v>3</v>
      </c>
      <c r="O223" s="189" t="s">
        <v>43</v>
      </c>
      <c r="P223" s="54"/>
      <c r="Q223" s="148">
        <f>P223*H223</f>
        <v>0</v>
      </c>
      <c r="R223" s="148">
        <v>1E-3</v>
      </c>
      <c r="S223" s="148">
        <f>R223*H223</f>
        <v>1.176E-3</v>
      </c>
      <c r="T223" s="148">
        <v>0</v>
      </c>
      <c r="U223" s="149">
        <f>T223*H223</f>
        <v>0</v>
      </c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S223" s="150" t="s">
        <v>195</v>
      </c>
      <c r="AU223" s="150" t="s">
        <v>494</v>
      </c>
      <c r="AV223" s="150" t="s">
        <v>82</v>
      </c>
      <c r="AZ223" s="18" t="s">
        <v>134</v>
      </c>
      <c r="BF223" s="151">
        <f>IF(O223="základní",J223,0)</f>
        <v>0</v>
      </c>
      <c r="BG223" s="151">
        <f>IF(O223="snížená",J223,0)</f>
        <v>0</v>
      </c>
      <c r="BH223" s="151">
        <f>IF(O223="zákl. přenesená",J223,0)</f>
        <v>0</v>
      </c>
      <c r="BI223" s="151">
        <f>IF(O223="sníž. přenesená",J223,0)</f>
        <v>0</v>
      </c>
      <c r="BJ223" s="151">
        <f>IF(O223="nulová",J223,0)</f>
        <v>0</v>
      </c>
      <c r="BK223" s="18" t="s">
        <v>80</v>
      </c>
      <c r="BL223" s="151">
        <f>ROUND(I223*H223,2)</f>
        <v>0</v>
      </c>
      <c r="BM223" s="18" t="s">
        <v>141</v>
      </c>
      <c r="BN223" s="150" t="s">
        <v>1097</v>
      </c>
    </row>
    <row r="224" spans="1:66" s="2" customFormat="1">
      <c r="A224" s="33"/>
      <c r="B224" s="34"/>
      <c r="C224" s="33"/>
      <c r="D224" s="152" t="s">
        <v>143</v>
      </c>
      <c r="E224" s="33"/>
      <c r="F224" s="153" t="s">
        <v>1096</v>
      </c>
      <c r="G224" s="33"/>
      <c r="H224" s="33"/>
      <c r="I224" s="154"/>
      <c r="J224" s="33"/>
      <c r="K224" s="33"/>
      <c r="M224" s="34"/>
      <c r="N224" s="155"/>
      <c r="O224" s="156"/>
      <c r="P224" s="54"/>
      <c r="Q224" s="54"/>
      <c r="R224" s="54"/>
      <c r="S224" s="54"/>
      <c r="T224" s="54"/>
      <c r="U224" s="55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U224" s="18" t="s">
        <v>143</v>
      </c>
      <c r="AV224" s="18" t="s">
        <v>82</v>
      </c>
    </row>
    <row r="225" spans="1:66" s="13" customFormat="1">
      <c r="B225" s="157"/>
      <c r="D225" s="152" t="s">
        <v>145</v>
      </c>
      <c r="E225" s="158" t="s">
        <v>3</v>
      </c>
      <c r="F225" s="159" t="s">
        <v>1038</v>
      </c>
      <c r="H225" s="158" t="s">
        <v>3</v>
      </c>
      <c r="I225" s="160"/>
      <c r="M225" s="157"/>
      <c r="N225" s="161"/>
      <c r="O225" s="162"/>
      <c r="P225" s="162"/>
      <c r="Q225" s="162"/>
      <c r="R225" s="162"/>
      <c r="S225" s="162"/>
      <c r="T225" s="162"/>
      <c r="U225" s="163"/>
      <c r="AU225" s="158" t="s">
        <v>145</v>
      </c>
      <c r="AV225" s="158" t="s">
        <v>82</v>
      </c>
      <c r="AW225" s="13" t="s">
        <v>80</v>
      </c>
      <c r="AX225" s="13" t="s">
        <v>34</v>
      </c>
      <c r="AY225" s="13" t="s">
        <v>72</v>
      </c>
      <c r="AZ225" s="158" t="s">
        <v>134</v>
      </c>
    </row>
    <row r="226" spans="1:66" s="13" customFormat="1">
      <c r="B226" s="157"/>
      <c r="D226" s="152" t="s">
        <v>145</v>
      </c>
      <c r="E226" s="158" t="s">
        <v>3</v>
      </c>
      <c r="F226" s="159" t="s">
        <v>1098</v>
      </c>
      <c r="H226" s="158" t="s">
        <v>3</v>
      </c>
      <c r="I226" s="160"/>
      <c r="M226" s="157"/>
      <c r="N226" s="161"/>
      <c r="O226" s="162"/>
      <c r="P226" s="162"/>
      <c r="Q226" s="162"/>
      <c r="R226" s="162"/>
      <c r="S226" s="162"/>
      <c r="T226" s="162"/>
      <c r="U226" s="163"/>
      <c r="AU226" s="158" t="s">
        <v>145</v>
      </c>
      <c r="AV226" s="158" t="s">
        <v>82</v>
      </c>
      <c r="AW226" s="13" t="s">
        <v>80</v>
      </c>
      <c r="AX226" s="13" t="s">
        <v>34</v>
      </c>
      <c r="AY226" s="13" t="s">
        <v>72</v>
      </c>
      <c r="AZ226" s="158" t="s">
        <v>134</v>
      </c>
    </row>
    <row r="227" spans="1:66" s="14" customFormat="1">
      <c r="B227" s="164"/>
      <c r="D227" s="152" t="s">
        <v>145</v>
      </c>
      <c r="E227" s="165" t="s">
        <v>3</v>
      </c>
      <c r="F227" s="166" t="s">
        <v>1099</v>
      </c>
      <c r="H227" s="167">
        <v>1.1759999999999999</v>
      </c>
      <c r="I227" s="168"/>
      <c r="M227" s="164"/>
      <c r="N227" s="169"/>
      <c r="O227" s="170"/>
      <c r="P227" s="170"/>
      <c r="Q227" s="170"/>
      <c r="R227" s="170"/>
      <c r="S227" s="170"/>
      <c r="T227" s="170"/>
      <c r="U227" s="171"/>
      <c r="AU227" s="165" t="s">
        <v>145</v>
      </c>
      <c r="AV227" s="165" t="s">
        <v>82</v>
      </c>
      <c r="AW227" s="14" t="s">
        <v>82</v>
      </c>
      <c r="AX227" s="14" t="s">
        <v>34</v>
      </c>
      <c r="AY227" s="14" t="s">
        <v>72</v>
      </c>
      <c r="AZ227" s="165" t="s">
        <v>134</v>
      </c>
    </row>
    <row r="228" spans="1:66" s="15" customFormat="1">
      <c r="B228" s="172"/>
      <c r="D228" s="152" t="s">
        <v>145</v>
      </c>
      <c r="E228" s="173" t="s">
        <v>3</v>
      </c>
      <c r="F228" s="174" t="s">
        <v>155</v>
      </c>
      <c r="H228" s="175">
        <v>1.1759999999999999</v>
      </c>
      <c r="I228" s="176"/>
      <c r="M228" s="172"/>
      <c r="N228" s="177"/>
      <c r="O228" s="178"/>
      <c r="P228" s="178"/>
      <c r="Q228" s="178"/>
      <c r="R228" s="178"/>
      <c r="S228" s="178"/>
      <c r="T228" s="178"/>
      <c r="U228" s="179"/>
      <c r="AU228" s="173" t="s">
        <v>145</v>
      </c>
      <c r="AV228" s="173" t="s">
        <v>82</v>
      </c>
      <c r="AW228" s="15" t="s">
        <v>141</v>
      </c>
      <c r="AX228" s="15" t="s">
        <v>34</v>
      </c>
      <c r="AY228" s="15" t="s">
        <v>80</v>
      </c>
      <c r="AZ228" s="173" t="s">
        <v>134</v>
      </c>
    </row>
    <row r="229" spans="1:66" s="2" customFormat="1" ht="14.45" customHeight="1">
      <c r="A229" s="33"/>
      <c r="B229" s="138"/>
      <c r="C229" s="139" t="s">
        <v>221</v>
      </c>
      <c r="D229" s="139" t="s">
        <v>136</v>
      </c>
      <c r="E229" s="140" t="s">
        <v>1100</v>
      </c>
      <c r="F229" s="141" t="s">
        <v>1101</v>
      </c>
      <c r="G229" s="142" t="s">
        <v>139</v>
      </c>
      <c r="H229" s="143">
        <v>73.5</v>
      </c>
      <c r="I229" s="144"/>
      <c r="J229" s="145">
        <f>ROUND(I229*H229,2)</f>
        <v>0</v>
      </c>
      <c r="K229" s="141" t="s">
        <v>140</v>
      </c>
      <c r="L229" s="282" t="s">
        <v>1410</v>
      </c>
      <c r="M229" s="34"/>
      <c r="N229" s="146" t="s">
        <v>3</v>
      </c>
      <c r="O229" s="147" t="s">
        <v>43</v>
      </c>
      <c r="P229" s="54"/>
      <c r="Q229" s="148">
        <f>P229*H229</f>
        <v>0</v>
      </c>
      <c r="R229" s="148">
        <v>0</v>
      </c>
      <c r="S229" s="148">
        <f>R229*H229</f>
        <v>0</v>
      </c>
      <c r="T229" s="148">
        <v>0</v>
      </c>
      <c r="U229" s="149">
        <f>T229*H229</f>
        <v>0</v>
      </c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S229" s="150" t="s">
        <v>141</v>
      </c>
      <c r="AU229" s="150" t="s">
        <v>136</v>
      </c>
      <c r="AV229" s="150" t="s">
        <v>82</v>
      </c>
      <c r="AZ229" s="18" t="s">
        <v>134</v>
      </c>
      <c r="BF229" s="151">
        <f>IF(O229="základní",J229,0)</f>
        <v>0</v>
      </c>
      <c r="BG229" s="151">
        <f>IF(O229="snížená",J229,0)</f>
        <v>0</v>
      </c>
      <c r="BH229" s="151">
        <f>IF(O229="zákl. přenesená",J229,0)</f>
        <v>0</v>
      </c>
      <c r="BI229" s="151">
        <f>IF(O229="sníž. přenesená",J229,0)</f>
        <v>0</v>
      </c>
      <c r="BJ229" s="151">
        <f>IF(O229="nulová",J229,0)</f>
        <v>0</v>
      </c>
      <c r="BK229" s="18" t="s">
        <v>80</v>
      </c>
      <c r="BL229" s="151">
        <f>ROUND(I229*H229,2)</f>
        <v>0</v>
      </c>
      <c r="BM229" s="18" t="s">
        <v>141</v>
      </c>
      <c r="BN229" s="150" t="s">
        <v>1102</v>
      </c>
    </row>
    <row r="230" spans="1:66" s="2" customFormat="1">
      <c r="A230" s="33"/>
      <c r="B230" s="34"/>
      <c r="C230" s="33"/>
      <c r="D230" s="152" t="s">
        <v>143</v>
      </c>
      <c r="E230" s="33"/>
      <c r="F230" s="153" t="s">
        <v>1103</v>
      </c>
      <c r="G230" s="33"/>
      <c r="H230" s="33"/>
      <c r="I230" s="154"/>
      <c r="J230" s="33"/>
      <c r="K230" s="33"/>
      <c r="M230" s="34"/>
      <c r="N230" s="155"/>
      <c r="O230" s="156"/>
      <c r="P230" s="54"/>
      <c r="Q230" s="54"/>
      <c r="R230" s="54"/>
      <c r="S230" s="54"/>
      <c r="T230" s="54"/>
      <c r="U230" s="55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U230" s="18" t="s">
        <v>143</v>
      </c>
      <c r="AV230" s="18" t="s">
        <v>82</v>
      </c>
    </row>
    <row r="231" spans="1:66" s="13" customFormat="1">
      <c r="B231" s="157"/>
      <c r="D231" s="152" t="s">
        <v>145</v>
      </c>
      <c r="E231" s="158" t="s">
        <v>3</v>
      </c>
      <c r="F231" s="159" t="s">
        <v>1038</v>
      </c>
      <c r="H231" s="158" t="s">
        <v>3</v>
      </c>
      <c r="I231" s="160"/>
      <c r="M231" s="157"/>
      <c r="N231" s="161"/>
      <c r="O231" s="162"/>
      <c r="P231" s="162"/>
      <c r="Q231" s="162"/>
      <c r="R231" s="162"/>
      <c r="S231" s="162"/>
      <c r="T231" s="162"/>
      <c r="U231" s="163"/>
      <c r="AU231" s="158" t="s">
        <v>145</v>
      </c>
      <c r="AV231" s="158" t="s">
        <v>82</v>
      </c>
      <c r="AW231" s="13" t="s">
        <v>80</v>
      </c>
      <c r="AX231" s="13" t="s">
        <v>34</v>
      </c>
      <c r="AY231" s="13" t="s">
        <v>72</v>
      </c>
      <c r="AZ231" s="158" t="s">
        <v>134</v>
      </c>
    </row>
    <row r="232" spans="1:66" s="13" customFormat="1">
      <c r="B232" s="157"/>
      <c r="D232" s="152" t="s">
        <v>145</v>
      </c>
      <c r="E232" s="158" t="s">
        <v>3</v>
      </c>
      <c r="F232" s="159" t="s">
        <v>1104</v>
      </c>
      <c r="H232" s="158" t="s">
        <v>3</v>
      </c>
      <c r="I232" s="160"/>
      <c r="M232" s="157"/>
      <c r="N232" s="161"/>
      <c r="O232" s="162"/>
      <c r="P232" s="162"/>
      <c r="Q232" s="162"/>
      <c r="R232" s="162"/>
      <c r="S232" s="162"/>
      <c r="T232" s="162"/>
      <c r="U232" s="163"/>
      <c r="AU232" s="158" t="s">
        <v>145</v>
      </c>
      <c r="AV232" s="158" t="s">
        <v>82</v>
      </c>
      <c r="AW232" s="13" t="s">
        <v>80</v>
      </c>
      <c r="AX232" s="13" t="s">
        <v>34</v>
      </c>
      <c r="AY232" s="13" t="s">
        <v>72</v>
      </c>
      <c r="AZ232" s="158" t="s">
        <v>134</v>
      </c>
    </row>
    <row r="233" spans="1:66" s="14" customFormat="1">
      <c r="B233" s="164"/>
      <c r="D233" s="152" t="s">
        <v>145</v>
      </c>
      <c r="E233" s="165" t="s">
        <v>3</v>
      </c>
      <c r="F233" s="166" t="s">
        <v>1105</v>
      </c>
      <c r="H233" s="167">
        <v>73.5</v>
      </c>
      <c r="I233" s="168"/>
      <c r="M233" s="164"/>
      <c r="N233" s="169"/>
      <c r="O233" s="170"/>
      <c r="P233" s="170"/>
      <c r="Q233" s="170"/>
      <c r="R233" s="170"/>
      <c r="S233" s="170"/>
      <c r="T233" s="170"/>
      <c r="U233" s="171"/>
      <c r="AU233" s="165" t="s">
        <v>145</v>
      </c>
      <c r="AV233" s="165" t="s">
        <v>82</v>
      </c>
      <c r="AW233" s="14" t="s">
        <v>82</v>
      </c>
      <c r="AX233" s="14" t="s">
        <v>34</v>
      </c>
      <c r="AY233" s="14" t="s">
        <v>80</v>
      </c>
      <c r="AZ233" s="165" t="s">
        <v>134</v>
      </c>
    </row>
    <row r="234" spans="1:66" s="2" customFormat="1" ht="14.45" customHeight="1">
      <c r="A234" s="33"/>
      <c r="B234" s="138"/>
      <c r="C234" s="180" t="s">
        <v>226</v>
      </c>
      <c r="D234" s="180" t="s">
        <v>494</v>
      </c>
      <c r="E234" s="181" t="s">
        <v>1106</v>
      </c>
      <c r="F234" s="182" t="s">
        <v>1107</v>
      </c>
      <c r="G234" s="183" t="s">
        <v>268</v>
      </c>
      <c r="H234" s="184">
        <v>7.35</v>
      </c>
      <c r="I234" s="185"/>
      <c r="J234" s="186">
        <f>ROUND(I234*H234,2)</f>
        <v>0</v>
      </c>
      <c r="K234" s="182" t="s">
        <v>140</v>
      </c>
      <c r="L234" s="282" t="s">
        <v>1410</v>
      </c>
      <c r="M234" s="187"/>
      <c r="N234" s="188" t="s">
        <v>3</v>
      </c>
      <c r="O234" s="189" t="s">
        <v>43</v>
      </c>
      <c r="P234" s="54"/>
      <c r="Q234" s="148">
        <f>P234*H234</f>
        <v>0</v>
      </c>
      <c r="R234" s="148">
        <v>0.2</v>
      </c>
      <c r="S234" s="148">
        <f>R234*H234</f>
        <v>1.47</v>
      </c>
      <c r="T234" s="148">
        <v>0</v>
      </c>
      <c r="U234" s="149">
        <f>T234*H234</f>
        <v>0</v>
      </c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S234" s="150" t="s">
        <v>195</v>
      </c>
      <c r="AU234" s="150" t="s">
        <v>494</v>
      </c>
      <c r="AV234" s="150" t="s">
        <v>82</v>
      </c>
      <c r="AZ234" s="18" t="s">
        <v>134</v>
      </c>
      <c r="BF234" s="151">
        <f>IF(O234="základní",J234,0)</f>
        <v>0</v>
      </c>
      <c r="BG234" s="151">
        <f>IF(O234="snížená",J234,0)</f>
        <v>0</v>
      </c>
      <c r="BH234" s="151">
        <f>IF(O234="zákl. přenesená",J234,0)</f>
        <v>0</v>
      </c>
      <c r="BI234" s="151">
        <f>IF(O234="sníž. přenesená",J234,0)</f>
        <v>0</v>
      </c>
      <c r="BJ234" s="151">
        <f>IF(O234="nulová",J234,0)</f>
        <v>0</v>
      </c>
      <c r="BK234" s="18" t="s">
        <v>80</v>
      </c>
      <c r="BL234" s="151">
        <f>ROUND(I234*H234,2)</f>
        <v>0</v>
      </c>
      <c r="BM234" s="18" t="s">
        <v>141</v>
      </c>
      <c r="BN234" s="150" t="s">
        <v>1108</v>
      </c>
    </row>
    <row r="235" spans="1:66" s="2" customFormat="1">
      <c r="A235" s="33"/>
      <c r="B235" s="34"/>
      <c r="C235" s="33"/>
      <c r="D235" s="152" t="s">
        <v>143</v>
      </c>
      <c r="E235" s="33"/>
      <c r="F235" s="153" t="s">
        <v>1107</v>
      </c>
      <c r="G235" s="33"/>
      <c r="H235" s="33"/>
      <c r="I235" s="154"/>
      <c r="J235" s="33"/>
      <c r="K235" s="33"/>
      <c r="M235" s="34"/>
      <c r="N235" s="155"/>
      <c r="O235" s="156"/>
      <c r="P235" s="54"/>
      <c r="Q235" s="54"/>
      <c r="R235" s="54"/>
      <c r="S235" s="54"/>
      <c r="T235" s="54"/>
      <c r="U235" s="55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U235" s="18" t="s">
        <v>143</v>
      </c>
      <c r="AV235" s="18" t="s">
        <v>82</v>
      </c>
    </row>
    <row r="236" spans="1:66" s="13" customFormat="1">
      <c r="B236" s="157"/>
      <c r="D236" s="152" t="s">
        <v>145</v>
      </c>
      <c r="E236" s="158" t="s">
        <v>3</v>
      </c>
      <c r="F236" s="159" t="s">
        <v>1038</v>
      </c>
      <c r="H236" s="158" t="s">
        <v>3</v>
      </c>
      <c r="I236" s="160"/>
      <c r="M236" s="157"/>
      <c r="N236" s="161"/>
      <c r="O236" s="162"/>
      <c r="P236" s="162"/>
      <c r="Q236" s="162"/>
      <c r="R236" s="162"/>
      <c r="S236" s="162"/>
      <c r="T236" s="162"/>
      <c r="U236" s="163"/>
      <c r="AU236" s="158" t="s">
        <v>145</v>
      </c>
      <c r="AV236" s="158" t="s">
        <v>82</v>
      </c>
      <c r="AW236" s="13" t="s">
        <v>80</v>
      </c>
      <c r="AX236" s="13" t="s">
        <v>34</v>
      </c>
      <c r="AY236" s="13" t="s">
        <v>72</v>
      </c>
      <c r="AZ236" s="158" t="s">
        <v>134</v>
      </c>
    </row>
    <row r="237" spans="1:66" s="13" customFormat="1">
      <c r="B237" s="157"/>
      <c r="D237" s="152" t="s">
        <v>145</v>
      </c>
      <c r="E237" s="158" t="s">
        <v>3</v>
      </c>
      <c r="F237" s="159" t="s">
        <v>1104</v>
      </c>
      <c r="H237" s="158" t="s">
        <v>3</v>
      </c>
      <c r="I237" s="160"/>
      <c r="M237" s="157"/>
      <c r="N237" s="161"/>
      <c r="O237" s="162"/>
      <c r="P237" s="162"/>
      <c r="Q237" s="162"/>
      <c r="R237" s="162"/>
      <c r="S237" s="162"/>
      <c r="T237" s="162"/>
      <c r="U237" s="163"/>
      <c r="AU237" s="158" t="s">
        <v>145</v>
      </c>
      <c r="AV237" s="158" t="s">
        <v>82</v>
      </c>
      <c r="AW237" s="13" t="s">
        <v>80</v>
      </c>
      <c r="AX237" s="13" t="s">
        <v>34</v>
      </c>
      <c r="AY237" s="13" t="s">
        <v>72</v>
      </c>
      <c r="AZ237" s="158" t="s">
        <v>134</v>
      </c>
    </row>
    <row r="238" spans="1:66" s="14" customFormat="1">
      <c r="B238" s="164"/>
      <c r="D238" s="152" t="s">
        <v>145</v>
      </c>
      <c r="E238" s="165" t="s">
        <v>3</v>
      </c>
      <c r="F238" s="166" t="s">
        <v>1109</v>
      </c>
      <c r="H238" s="167">
        <v>7.35</v>
      </c>
      <c r="I238" s="168"/>
      <c r="M238" s="164"/>
      <c r="N238" s="169"/>
      <c r="O238" s="170"/>
      <c r="P238" s="170"/>
      <c r="Q238" s="170"/>
      <c r="R238" s="170"/>
      <c r="S238" s="170"/>
      <c r="T238" s="170"/>
      <c r="U238" s="171"/>
      <c r="AU238" s="165" t="s">
        <v>145</v>
      </c>
      <c r="AV238" s="165" t="s">
        <v>82</v>
      </c>
      <c r="AW238" s="14" t="s">
        <v>82</v>
      </c>
      <c r="AX238" s="14" t="s">
        <v>34</v>
      </c>
      <c r="AY238" s="14" t="s">
        <v>80</v>
      </c>
      <c r="AZ238" s="165" t="s">
        <v>134</v>
      </c>
    </row>
    <row r="239" spans="1:66" s="2" customFormat="1" ht="14.45" customHeight="1">
      <c r="A239" s="33"/>
      <c r="B239" s="138"/>
      <c r="C239" s="139" t="s">
        <v>9</v>
      </c>
      <c r="D239" s="139" t="s">
        <v>136</v>
      </c>
      <c r="E239" s="140" t="s">
        <v>1110</v>
      </c>
      <c r="F239" s="141" t="s">
        <v>1111</v>
      </c>
      <c r="G239" s="142" t="s">
        <v>268</v>
      </c>
      <c r="H239" s="143">
        <v>8.82</v>
      </c>
      <c r="I239" s="144"/>
      <c r="J239" s="145">
        <f>ROUND(I239*H239,2)</f>
        <v>0</v>
      </c>
      <c r="K239" s="141" t="s">
        <v>140</v>
      </c>
      <c r="L239" s="282" t="s">
        <v>1410</v>
      </c>
      <c r="M239" s="34"/>
      <c r="N239" s="146" t="s">
        <v>3</v>
      </c>
      <c r="O239" s="147" t="s">
        <v>43</v>
      </c>
      <c r="P239" s="54"/>
      <c r="Q239" s="148">
        <f>P239*H239</f>
        <v>0</v>
      </c>
      <c r="R239" s="148">
        <v>0</v>
      </c>
      <c r="S239" s="148">
        <f>R239*H239</f>
        <v>0</v>
      </c>
      <c r="T239" s="148">
        <v>0</v>
      </c>
      <c r="U239" s="149">
        <f>T239*H239</f>
        <v>0</v>
      </c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S239" s="150" t="s">
        <v>141</v>
      </c>
      <c r="AU239" s="150" t="s">
        <v>136</v>
      </c>
      <c r="AV239" s="150" t="s">
        <v>82</v>
      </c>
      <c r="AZ239" s="18" t="s">
        <v>134</v>
      </c>
      <c r="BF239" s="151">
        <f>IF(O239="základní",J239,0)</f>
        <v>0</v>
      </c>
      <c r="BG239" s="151">
        <f>IF(O239="snížená",J239,0)</f>
        <v>0</v>
      </c>
      <c r="BH239" s="151">
        <f>IF(O239="zákl. přenesená",J239,0)</f>
        <v>0</v>
      </c>
      <c r="BI239" s="151">
        <f>IF(O239="sníž. přenesená",J239,0)</f>
        <v>0</v>
      </c>
      <c r="BJ239" s="151">
        <f>IF(O239="nulová",J239,0)</f>
        <v>0</v>
      </c>
      <c r="BK239" s="18" t="s">
        <v>80</v>
      </c>
      <c r="BL239" s="151">
        <f>ROUND(I239*H239,2)</f>
        <v>0</v>
      </c>
      <c r="BM239" s="18" t="s">
        <v>141</v>
      </c>
      <c r="BN239" s="150" t="s">
        <v>1112</v>
      </c>
    </row>
    <row r="240" spans="1:66" s="2" customFormat="1">
      <c r="A240" s="33"/>
      <c r="B240" s="34"/>
      <c r="C240" s="33"/>
      <c r="D240" s="152" t="s">
        <v>143</v>
      </c>
      <c r="E240" s="33"/>
      <c r="F240" s="153" t="s">
        <v>1113</v>
      </c>
      <c r="G240" s="33"/>
      <c r="H240" s="33"/>
      <c r="I240" s="154"/>
      <c r="J240" s="33"/>
      <c r="K240" s="33"/>
      <c r="M240" s="34"/>
      <c r="N240" s="155"/>
      <c r="O240" s="156"/>
      <c r="P240" s="54"/>
      <c r="Q240" s="54"/>
      <c r="R240" s="54"/>
      <c r="S240" s="54"/>
      <c r="T240" s="54"/>
      <c r="U240" s="55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U240" s="18" t="s">
        <v>143</v>
      </c>
      <c r="AV240" s="18" t="s">
        <v>82</v>
      </c>
    </row>
    <row r="241" spans="1:66" s="13" customFormat="1">
      <c r="B241" s="157"/>
      <c r="D241" s="152" t="s">
        <v>145</v>
      </c>
      <c r="E241" s="158" t="s">
        <v>3</v>
      </c>
      <c r="F241" s="159" t="s">
        <v>1038</v>
      </c>
      <c r="H241" s="158" t="s">
        <v>3</v>
      </c>
      <c r="I241" s="160"/>
      <c r="M241" s="157"/>
      <c r="N241" s="161"/>
      <c r="O241" s="162"/>
      <c r="P241" s="162"/>
      <c r="Q241" s="162"/>
      <c r="R241" s="162"/>
      <c r="S241" s="162"/>
      <c r="T241" s="162"/>
      <c r="U241" s="163"/>
      <c r="AU241" s="158" t="s">
        <v>145</v>
      </c>
      <c r="AV241" s="158" t="s">
        <v>82</v>
      </c>
      <c r="AW241" s="13" t="s">
        <v>80</v>
      </c>
      <c r="AX241" s="13" t="s">
        <v>34</v>
      </c>
      <c r="AY241" s="13" t="s">
        <v>72</v>
      </c>
      <c r="AZ241" s="158" t="s">
        <v>134</v>
      </c>
    </row>
    <row r="242" spans="1:66" s="13" customFormat="1">
      <c r="B242" s="157"/>
      <c r="D242" s="152" t="s">
        <v>145</v>
      </c>
      <c r="E242" s="158" t="s">
        <v>3</v>
      </c>
      <c r="F242" s="159" t="s">
        <v>1114</v>
      </c>
      <c r="H242" s="158" t="s">
        <v>3</v>
      </c>
      <c r="I242" s="160"/>
      <c r="M242" s="157"/>
      <c r="N242" s="161"/>
      <c r="O242" s="162"/>
      <c r="P242" s="162"/>
      <c r="Q242" s="162"/>
      <c r="R242" s="162"/>
      <c r="S242" s="162"/>
      <c r="T242" s="162"/>
      <c r="U242" s="163"/>
      <c r="AU242" s="158" t="s">
        <v>145</v>
      </c>
      <c r="AV242" s="158" t="s">
        <v>82</v>
      </c>
      <c r="AW242" s="13" t="s">
        <v>80</v>
      </c>
      <c r="AX242" s="13" t="s">
        <v>34</v>
      </c>
      <c r="AY242" s="13" t="s">
        <v>72</v>
      </c>
      <c r="AZ242" s="158" t="s">
        <v>134</v>
      </c>
    </row>
    <row r="243" spans="1:66" s="13" customFormat="1">
      <c r="B243" s="157"/>
      <c r="D243" s="152" t="s">
        <v>145</v>
      </c>
      <c r="E243" s="158" t="s">
        <v>3</v>
      </c>
      <c r="F243" s="159" t="s">
        <v>1115</v>
      </c>
      <c r="H243" s="158" t="s">
        <v>3</v>
      </c>
      <c r="I243" s="160"/>
      <c r="M243" s="157"/>
      <c r="N243" s="161"/>
      <c r="O243" s="162"/>
      <c r="P243" s="162"/>
      <c r="Q243" s="162"/>
      <c r="R243" s="162"/>
      <c r="S243" s="162"/>
      <c r="T243" s="162"/>
      <c r="U243" s="163"/>
      <c r="AU243" s="158" t="s">
        <v>145</v>
      </c>
      <c r="AV243" s="158" t="s">
        <v>82</v>
      </c>
      <c r="AW243" s="13" t="s">
        <v>80</v>
      </c>
      <c r="AX243" s="13" t="s">
        <v>34</v>
      </c>
      <c r="AY243" s="13" t="s">
        <v>72</v>
      </c>
      <c r="AZ243" s="158" t="s">
        <v>134</v>
      </c>
    </row>
    <row r="244" spans="1:66" s="14" customFormat="1">
      <c r="B244" s="164"/>
      <c r="D244" s="152" t="s">
        <v>145</v>
      </c>
      <c r="E244" s="165" t="s">
        <v>3</v>
      </c>
      <c r="F244" s="166" t="s">
        <v>1116</v>
      </c>
      <c r="H244" s="167">
        <v>8.82</v>
      </c>
      <c r="I244" s="168"/>
      <c r="M244" s="164"/>
      <c r="N244" s="169"/>
      <c r="O244" s="170"/>
      <c r="P244" s="170"/>
      <c r="Q244" s="170"/>
      <c r="R244" s="170"/>
      <c r="S244" s="170"/>
      <c r="T244" s="170"/>
      <c r="U244" s="171"/>
      <c r="AU244" s="165" t="s">
        <v>145</v>
      </c>
      <c r="AV244" s="165" t="s">
        <v>82</v>
      </c>
      <c r="AW244" s="14" t="s">
        <v>82</v>
      </c>
      <c r="AX244" s="14" t="s">
        <v>34</v>
      </c>
      <c r="AY244" s="14" t="s">
        <v>72</v>
      </c>
      <c r="AZ244" s="165" t="s">
        <v>134</v>
      </c>
    </row>
    <row r="245" spans="1:66" s="15" customFormat="1">
      <c r="B245" s="172"/>
      <c r="D245" s="152" t="s">
        <v>145</v>
      </c>
      <c r="E245" s="173" t="s">
        <v>3</v>
      </c>
      <c r="F245" s="174" t="s">
        <v>155</v>
      </c>
      <c r="H245" s="175">
        <v>8.82</v>
      </c>
      <c r="I245" s="176"/>
      <c r="M245" s="172"/>
      <c r="N245" s="177"/>
      <c r="O245" s="178"/>
      <c r="P245" s="178"/>
      <c r="Q245" s="178"/>
      <c r="R245" s="178"/>
      <c r="S245" s="178"/>
      <c r="T245" s="178"/>
      <c r="U245" s="179"/>
      <c r="AU245" s="173" t="s">
        <v>145</v>
      </c>
      <c r="AV245" s="173" t="s">
        <v>82</v>
      </c>
      <c r="AW245" s="15" t="s">
        <v>141</v>
      </c>
      <c r="AX245" s="15" t="s">
        <v>34</v>
      </c>
      <c r="AY245" s="15" t="s">
        <v>80</v>
      </c>
      <c r="AZ245" s="173" t="s">
        <v>134</v>
      </c>
    </row>
    <row r="246" spans="1:66" s="12" customFormat="1" ht="22.9" customHeight="1">
      <c r="B246" s="125"/>
      <c r="D246" s="126" t="s">
        <v>71</v>
      </c>
      <c r="E246" s="136" t="s">
        <v>919</v>
      </c>
      <c r="F246" s="136" t="s">
        <v>920</v>
      </c>
      <c r="I246" s="128"/>
      <c r="J246" s="137">
        <f>BL246</f>
        <v>0</v>
      </c>
      <c r="L246" s="281"/>
      <c r="M246" s="125"/>
      <c r="N246" s="130"/>
      <c r="O246" s="131"/>
      <c r="P246" s="131"/>
      <c r="Q246" s="132">
        <f>SUM(Q247:Q248)</f>
        <v>0</v>
      </c>
      <c r="R246" s="131"/>
      <c r="S246" s="132">
        <f>SUM(S247:S248)</f>
        <v>0</v>
      </c>
      <c r="T246" s="131"/>
      <c r="U246" s="133">
        <f>SUM(U247:U248)</f>
        <v>0</v>
      </c>
      <c r="AS246" s="126" t="s">
        <v>80</v>
      </c>
      <c r="AU246" s="134" t="s">
        <v>71</v>
      </c>
      <c r="AV246" s="134" t="s">
        <v>80</v>
      </c>
      <c r="AZ246" s="126" t="s">
        <v>134</v>
      </c>
      <c r="BL246" s="135">
        <f>SUM(BL247:BL248)</f>
        <v>0</v>
      </c>
    </row>
    <row r="247" spans="1:66" s="2" customFormat="1" ht="14.45" customHeight="1">
      <c r="A247" s="33"/>
      <c r="B247" s="138"/>
      <c r="C247" s="139" t="s">
        <v>240</v>
      </c>
      <c r="D247" s="139" t="s">
        <v>136</v>
      </c>
      <c r="E247" s="140" t="s">
        <v>1117</v>
      </c>
      <c r="F247" s="141" t="s">
        <v>1118</v>
      </c>
      <c r="G247" s="142" t="s">
        <v>469</v>
      </c>
      <c r="H247" s="143">
        <v>10.343999999999999</v>
      </c>
      <c r="I247" s="144"/>
      <c r="J247" s="145">
        <f>ROUND(I247*H247,2)</f>
        <v>0</v>
      </c>
      <c r="K247" s="141" t="s">
        <v>140</v>
      </c>
      <c r="L247" s="282" t="s">
        <v>1410</v>
      </c>
      <c r="M247" s="34"/>
      <c r="N247" s="146" t="s">
        <v>3</v>
      </c>
      <c r="O247" s="147" t="s">
        <v>43</v>
      </c>
      <c r="P247" s="54"/>
      <c r="Q247" s="148">
        <f>P247*H247</f>
        <v>0</v>
      </c>
      <c r="R247" s="148">
        <v>0</v>
      </c>
      <c r="S247" s="148">
        <f>R247*H247</f>
        <v>0</v>
      </c>
      <c r="T247" s="148">
        <v>0</v>
      </c>
      <c r="U247" s="149">
        <f>T247*H247</f>
        <v>0</v>
      </c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S247" s="150" t="s">
        <v>141</v>
      </c>
      <c r="AU247" s="150" t="s">
        <v>136</v>
      </c>
      <c r="AV247" s="150" t="s">
        <v>82</v>
      </c>
      <c r="AZ247" s="18" t="s">
        <v>134</v>
      </c>
      <c r="BF247" s="151">
        <f>IF(O247="základní",J247,0)</f>
        <v>0</v>
      </c>
      <c r="BG247" s="151">
        <f>IF(O247="snížená",J247,0)</f>
        <v>0</v>
      </c>
      <c r="BH247" s="151">
        <f>IF(O247="zákl. přenesená",J247,0)</f>
        <v>0</v>
      </c>
      <c r="BI247" s="151">
        <f>IF(O247="sníž. přenesená",J247,0)</f>
        <v>0</v>
      </c>
      <c r="BJ247" s="151">
        <f>IF(O247="nulová",J247,0)</f>
        <v>0</v>
      </c>
      <c r="BK247" s="18" t="s">
        <v>80</v>
      </c>
      <c r="BL247" s="151">
        <f>ROUND(I247*H247,2)</f>
        <v>0</v>
      </c>
      <c r="BM247" s="18" t="s">
        <v>141</v>
      </c>
      <c r="BN247" s="150" t="s">
        <v>1119</v>
      </c>
    </row>
    <row r="248" spans="1:66" s="2" customFormat="1">
      <c r="A248" s="33"/>
      <c r="B248" s="34"/>
      <c r="C248" s="33"/>
      <c r="D248" s="152" t="s">
        <v>143</v>
      </c>
      <c r="E248" s="33"/>
      <c r="F248" s="153" t="s">
        <v>1120</v>
      </c>
      <c r="G248" s="33"/>
      <c r="H248" s="33"/>
      <c r="I248" s="154"/>
      <c r="J248" s="33"/>
      <c r="K248" s="33"/>
      <c r="M248" s="34"/>
      <c r="N248" s="194"/>
      <c r="O248" s="195"/>
      <c r="P248" s="196"/>
      <c r="Q248" s="196"/>
      <c r="R248" s="196"/>
      <c r="S248" s="196"/>
      <c r="T248" s="196"/>
      <c r="U248" s="197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U248" s="18" t="s">
        <v>143</v>
      </c>
      <c r="AV248" s="18" t="s">
        <v>82</v>
      </c>
    </row>
    <row r="249" spans="1:66" s="2" customFormat="1" ht="6.95" customHeight="1">
      <c r="A249" s="33"/>
      <c r="B249" s="43"/>
      <c r="C249" s="44"/>
      <c r="D249" s="44"/>
      <c r="E249" s="44"/>
      <c r="F249" s="44"/>
      <c r="G249" s="44"/>
      <c r="H249" s="44"/>
      <c r="I249" s="44"/>
      <c r="J249" s="44"/>
      <c r="K249" s="44"/>
      <c r="L249" s="283"/>
      <c r="M249" s="34"/>
      <c r="N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</row>
  </sheetData>
  <autoFilter ref="C81:K248" xr:uid="{00000000-0009-0000-0000-000002000000}"/>
  <mergeCells count="9">
    <mergeCell ref="E50:H50"/>
    <mergeCell ref="E72:H72"/>
    <mergeCell ref="E74:H74"/>
    <mergeCell ref="M2:W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N262"/>
  <sheetViews>
    <sheetView showGridLines="0" topLeftCell="A62" workbookViewId="0">
      <selection activeCell="L73" sqref="L7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2" width="22.3320312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1" width="14.1640625" style="1" hidden="1" customWidth="1"/>
    <col min="22" max="22" width="16.33203125" style="1" hidden="1" customWidth="1"/>
    <col min="23" max="23" width="12.33203125" style="1" customWidth="1"/>
    <col min="24" max="24" width="16.33203125" style="1" customWidth="1"/>
    <col min="25" max="25" width="12.33203125" style="1" customWidth="1"/>
    <col min="26" max="26" width="15" style="1" customWidth="1"/>
    <col min="27" max="27" width="11" style="1" customWidth="1"/>
    <col min="28" max="28" width="15" style="1" customWidth="1"/>
    <col min="29" max="29" width="16.33203125" style="1" customWidth="1"/>
    <col min="30" max="30" width="11" style="1" customWidth="1"/>
    <col min="31" max="31" width="15" style="1" customWidth="1"/>
    <col min="32" max="32" width="16.33203125" style="1" customWidth="1"/>
    <col min="45" max="66" width="9.33203125" style="1" hidden="1"/>
  </cols>
  <sheetData>
    <row r="2" spans="1:47" s="1" customFormat="1" ht="36.950000000000003" customHeight="1">
      <c r="M2" s="286" t="s">
        <v>6</v>
      </c>
      <c r="N2" s="287"/>
      <c r="O2" s="287"/>
      <c r="P2" s="287"/>
      <c r="Q2" s="287"/>
      <c r="R2" s="287"/>
      <c r="S2" s="287"/>
      <c r="T2" s="287"/>
      <c r="U2" s="287"/>
      <c r="V2" s="287"/>
      <c r="W2" s="287"/>
      <c r="AU2" s="18" t="s">
        <v>88</v>
      </c>
    </row>
    <row r="3" spans="1:47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U3" s="18" t="s">
        <v>82</v>
      </c>
    </row>
    <row r="4" spans="1:47" s="1" customFormat="1" ht="24.95" customHeight="1">
      <c r="B4" s="21"/>
      <c r="D4" s="22" t="s">
        <v>95</v>
      </c>
      <c r="M4" s="21"/>
      <c r="N4" s="89" t="s">
        <v>11</v>
      </c>
      <c r="AU4" s="18" t="s">
        <v>4</v>
      </c>
    </row>
    <row r="5" spans="1:47" s="1" customFormat="1" ht="6.95" customHeight="1">
      <c r="B5" s="21"/>
      <c r="M5" s="21"/>
    </row>
    <row r="6" spans="1:47" s="1" customFormat="1" ht="12" customHeight="1">
      <c r="B6" s="21"/>
      <c r="D6" s="28" t="s">
        <v>17</v>
      </c>
      <c r="M6" s="21"/>
    </row>
    <row r="7" spans="1:47" s="1" customFormat="1" ht="16.5" customHeight="1">
      <c r="B7" s="21"/>
      <c r="E7" s="325" t="str">
        <f>'Rekapitulace stavby'!K6</f>
        <v>Realizace společných zařízení v k. ú. Stará Ves n. O. - I. etapa</v>
      </c>
      <c r="F7" s="326"/>
      <c r="G7" s="326"/>
      <c r="H7" s="326"/>
      <c r="M7" s="21"/>
    </row>
    <row r="8" spans="1:47" s="2" customFormat="1" ht="12" customHeight="1">
      <c r="A8" s="33"/>
      <c r="B8" s="34"/>
      <c r="C8" s="33"/>
      <c r="D8" s="28" t="s">
        <v>96</v>
      </c>
      <c r="E8" s="33"/>
      <c r="F8" s="33"/>
      <c r="G8" s="33"/>
      <c r="H8" s="33"/>
      <c r="I8" s="33"/>
      <c r="J8" s="33"/>
      <c r="K8" s="33"/>
      <c r="L8" s="33"/>
      <c r="M8" s="90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</row>
    <row r="9" spans="1:47" s="2" customFormat="1" ht="16.5" customHeight="1">
      <c r="A9" s="33"/>
      <c r="B9" s="34"/>
      <c r="C9" s="33"/>
      <c r="D9" s="33"/>
      <c r="E9" s="315" t="s">
        <v>1121</v>
      </c>
      <c r="F9" s="324"/>
      <c r="G9" s="324"/>
      <c r="H9" s="324"/>
      <c r="I9" s="33"/>
      <c r="J9" s="33"/>
      <c r="K9" s="33"/>
      <c r="L9" s="33"/>
      <c r="M9" s="90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</row>
    <row r="10" spans="1:47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90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</row>
    <row r="11" spans="1:47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33"/>
      <c r="M11" s="9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47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>
        <f>'Rekapitulace stavby'!AN8</f>
        <v>0</v>
      </c>
      <c r="K12" s="33"/>
      <c r="L12" s="33"/>
      <c r="M12" s="90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</row>
    <row r="13" spans="1:47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90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</row>
    <row r="14" spans="1:47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33"/>
      <c r="M14" s="90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</row>
    <row r="15" spans="1:47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33"/>
      <c r="M15" s="90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</row>
    <row r="16" spans="1:47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90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33"/>
      <c r="M17" s="90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s="2" customFormat="1" ht="18" customHeight="1">
      <c r="A18" s="33"/>
      <c r="B18" s="34"/>
      <c r="C18" s="33"/>
      <c r="D18" s="33"/>
      <c r="E18" s="327" t="str">
        <f>'Rekapitulace stavby'!E14</f>
        <v>Vyplň údaj</v>
      </c>
      <c r="F18" s="298"/>
      <c r="G18" s="298"/>
      <c r="H18" s="298"/>
      <c r="I18" s="28" t="s">
        <v>28</v>
      </c>
      <c r="J18" s="29" t="str">
        <f>'Rekapitulace stavby'!AN14</f>
        <v>Vyplň údaj</v>
      </c>
      <c r="K18" s="33"/>
      <c r="L18" s="33"/>
      <c r="M18" s="90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90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32</v>
      </c>
      <c r="K20" s="33"/>
      <c r="L20" s="33"/>
      <c r="M20" s="90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28" t="s">
        <v>28</v>
      </c>
      <c r="J21" s="26" t="s">
        <v>3</v>
      </c>
      <c r="K21" s="33"/>
      <c r="L21" s="33"/>
      <c r="M21" s="90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90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25</v>
      </c>
      <c r="J23" s="26" t="s">
        <v>3</v>
      </c>
      <c r="K23" s="33"/>
      <c r="L23" s="33"/>
      <c r="M23" s="90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s="2" customFormat="1" ht="18" customHeight="1">
      <c r="A24" s="33"/>
      <c r="B24" s="34"/>
      <c r="C24" s="33"/>
      <c r="D24" s="33"/>
      <c r="E24" s="26" t="s">
        <v>98</v>
      </c>
      <c r="F24" s="33"/>
      <c r="G24" s="33"/>
      <c r="H24" s="33"/>
      <c r="I24" s="28" t="s">
        <v>28</v>
      </c>
      <c r="J24" s="26" t="s">
        <v>3</v>
      </c>
      <c r="K24" s="33"/>
      <c r="L24" s="33"/>
      <c r="M24" s="90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90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</row>
    <row r="26" spans="1:32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33"/>
      <c r="M26" s="90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16.5" customHeight="1">
      <c r="A27" s="91"/>
      <c r="B27" s="92"/>
      <c r="C27" s="91"/>
      <c r="D27" s="91"/>
      <c r="E27" s="302" t="s">
        <v>3</v>
      </c>
      <c r="F27" s="302"/>
      <c r="G27" s="302"/>
      <c r="H27" s="302"/>
      <c r="I27" s="91"/>
      <c r="J27" s="91"/>
      <c r="K27" s="91"/>
      <c r="L27" s="91"/>
      <c r="M27" s="93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</row>
    <row r="28" spans="1:32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90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</row>
    <row r="29" spans="1:32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279"/>
      <c r="M29" s="90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</row>
    <row r="30" spans="1:32" s="2" customFormat="1" ht="25.35" customHeight="1">
      <c r="A30" s="33"/>
      <c r="B30" s="34"/>
      <c r="C30" s="33"/>
      <c r="D30" s="94" t="s">
        <v>38</v>
      </c>
      <c r="E30" s="33"/>
      <c r="F30" s="33"/>
      <c r="G30" s="33"/>
      <c r="H30" s="33"/>
      <c r="I30" s="33"/>
      <c r="J30" s="67">
        <f>ROUND(J82, 2)</f>
        <v>0</v>
      </c>
      <c r="K30" s="33"/>
      <c r="L30" s="33"/>
      <c r="M30" s="90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</row>
    <row r="31" spans="1:32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279"/>
      <c r="M31" s="90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</row>
    <row r="32" spans="1:32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33"/>
      <c r="M32" s="90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</row>
    <row r="33" spans="1:32" s="2" customFormat="1" ht="14.45" customHeight="1">
      <c r="A33" s="33"/>
      <c r="B33" s="34"/>
      <c r="C33" s="33"/>
      <c r="D33" s="95" t="s">
        <v>42</v>
      </c>
      <c r="E33" s="28" t="s">
        <v>43</v>
      </c>
      <c r="F33" s="96">
        <f>ROUND((SUM(BF82:BF261)),  2)</f>
        <v>0</v>
      </c>
      <c r="G33" s="33"/>
      <c r="H33" s="33"/>
      <c r="I33" s="97">
        <v>0.21</v>
      </c>
      <c r="J33" s="96">
        <f>ROUND(((SUM(BF82:BF261))*I33),  2)</f>
        <v>0</v>
      </c>
      <c r="K33" s="33"/>
      <c r="L33" s="33"/>
      <c r="M33" s="90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</row>
    <row r="34" spans="1:32" s="2" customFormat="1" ht="14.45" customHeight="1">
      <c r="A34" s="33"/>
      <c r="B34" s="34"/>
      <c r="C34" s="33"/>
      <c r="D34" s="33"/>
      <c r="E34" s="28" t="s">
        <v>44</v>
      </c>
      <c r="F34" s="96">
        <f>ROUND((SUM(BG82:BG261)),  2)</f>
        <v>0</v>
      </c>
      <c r="G34" s="33"/>
      <c r="H34" s="33"/>
      <c r="I34" s="97">
        <v>0.15</v>
      </c>
      <c r="J34" s="96">
        <f>ROUND(((SUM(BG82:BG261))*I34),  2)</f>
        <v>0</v>
      </c>
      <c r="K34" s="33"/>
      <c r="L34" s="33"/>
      <c r="M34" s="90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s="2" customFormat="1" ht="14.45" hidden="1" customHeight="1">
      <c r="A35" s="33"/>
      <c r="B35" s="34"/>
      <c r="C35" s="33"/>
      <c r="D35" s="33"/>
      <c r="E35" s="28" t="s">
        <v>45</v>
      </c>
      <c r="F35" s="96">
        <f>ROUND((SUM(BH82:BH261)),  2)</f>
        <v>0</v>
      </c>
      <c r="G35" s="33"/>
      <c r="H35" s="33"/>
      <c r="I35" s="97">
        <v>0.21</v>
      </c>
      <c r="J35" s="96">
        <f>0</f>
        <v>0</v>
      </c>
      <c r="K35" s="33"/>
      <c r="L35" s="33"/>
      <c r="M35" s="90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s="2" customFormat="1" ht="14.45" hidden="1" customHeight="1">
      <c r="A36" s="33"/>
      <c r="B36" s="34"/>
      <c r="C36" s="33"/>
      <c r="D36" s="33"/>
      <c r="E36" s="28" t="s">
        <v>46</v>
      </c>
      <c r="F36" s="96">
        <f>ROUND((SUM(BI82:BI261)),  2)</f>
        <v>0</v>
      </c>
      <c r="G36" s="33"/>
      <c r="H36" s="33"/>
      <c r="I36" s="97">
        <v>0.15</v>
      </c>
      <c r="J36" s="96">
        <f>0</f>
        <v>0</v>
      </c>
      <c r="K36" s="33"/>
      <c r="L36" s="33"/>
      <c r="M36" s="90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s="2" customFormat="1" ht="14.45" hidden="1" customHeight="1">
      <c r="A37" s="33"/>
      <c r="B37" s="34"/>
      <c r="C37" s="33"/>
      <c r="D37" s="33"/>
      <c r="E37" s="28" t="s">
        <v>47</v>
      </c>
      <c r="F37" s="96">
        <f>ROUND((SUM(BJ82:BJ261)),  2)</f>
        <v>0</v>
      </c>
      <c r="G37" s="33"/>
      <c r="H37" s="33"/>
      <c r="I37" s="97">
        <v>0</v>
      </c>
      <c r="J37" s="96">
        <f>0</f>
        <v>0</v>
      </c>
      <c r="K37" s="33"/>
      <c r="L37" s="33"/>
      <c r="M37" s="90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90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</row>
    <row r="39" spans="1:32" s="2" customFormat="1" ht="25.35" customHeight="1">
      <c r="A39" s="33"/>
      <c r="B39" s="34"/>
      <c r="C39" s="98"/>
      <c r="D39" s="99" t="s">
        <v>48</v>
      </c>
      <c r="E39" s="56"/>
      <c r="F39" s="56"/>
      <c r="G39" s="100" t="s">
        <v>49</v>
      </c>
      <c r="H39" s="101" t="s">
        <v>50</v>
      </c>
      <c r="I39" s="56"/>
      <c r="J39" s="102">
        <f>SUM(J30:J37)</f>
        <v>0</v>
      </c>
      <c r="K39" s="103"/>
      <c r="L39" s="280"/>
      <c r="M39" s="90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</row>
    <row r="40" spans="1:32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283"/>
      <c r="M40" s="90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</row>
    <row r="44" spans="1:32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284"/>
      <c r="M44" s="90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</row>
    <row r="45" spans="1:32" s="2" customFormat="1" ht="24.95" customHeight="1">
      <c r="A45" s="33"/>
      <c r="B45" s="34"/>
      <c r="C45" s="22" t="s">
        <v>99</v>
      </c>
      <c r="D45" s="33"/>
      <c r="E45" s="33"/>
      <c r="F45" s="33"/>
      <c r="G45" s="33"/>
      <c r="H45" s="33"/>
      <c r="I45" s="33"/>
      <c r="J45" s="33"/>
      <c r="K45" s="33"/>
      <c r="L45" s="33"/>
      <c r="M45" s="90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</row>
    <row r="46" spans="1:32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90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</row>
    <row r="47" spans="1:32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33"/>
      <c r="M47" s="90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</row>
    <row r="48" spans="1:32" s="2" customFormat="1" ht="16.5" customHeight="1">
      <c r="A48" s="33"/>
      <c r="B48" s="34"/>
      <c r="C48" s="33"/>
      <c r="D48" s="33"/>
      <c r="E48" s="325" t="str">
        <f>E7</f>
        <v>Realizace společných zařízení v k. ú. Stará Ves n. O. - I. etapa</v>
      </c>
      <c r="F48" s="326"/>
      <c r="G48" s="326"/>
      <c r="H48" s="326"/>
      <c r="I48" s="33"/>
      <c r="J48" s="33"/>
      <c r="K48" s="33"/>
      <c r="L48" s="33"/>
      <c r="M48" s="90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</row>
    <row r="49" spans="1:48" s="2" customFormat="1" ht="12" customHeight="1">
      <c r="A49" s="33"/>
      <c r="B49" s="34"/>
      <c r="C49" s="28" t="s">
        <v>96</v>
      </c>
      <c r="D49" s="33"/>
      <c r="E49" s="33"/>
      <c r="F49" s="33"/>
      <c r="G49" s="33"/>
      <c r="H49" s="33"/>
      <c r="I49" s="33"/>
      <c r="J49" s="33"/>
      <c r="K49" s="33"/>
      <c r="L49" s="33"/>
      <c r="M49" s="90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</row>
    <row r="50" spans="1:48" s="2" customFormat="1" ht="16.5" customHeight="1">
      <c r="A50" s="33"/>
      <c r="B50" s="34"/>
      <c r="C50" s="33"/>
      <c r="D50" s="33"/>
      <c r="E50" s="315" t="str">
        <f>E9</f>
        <v>SO 01_3 - 1. rok následné péče</v>
      </c>
      <c r="F50" s="324"/>
      <c r="G50" s="324"/>
      <c r="H50" s="324"/>
      <c r="I50" s="33"/>
      <c r="J50" s="33"/>
      <c r="K50" s="33"/>
      <c r="L50" s="33"/>
      <c r="M50" s="90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</row>
    <row r="51" spans="1:48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90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</row>
    <row r="52" spans="1:48" s="2" customFormat="1" ht="12" customHeight="1">
      <c r="A52" s="33"/>
      <c r="B52" s="34"/>
      <c r="C52" s="28" t="s">
        <v>21</v>
      </c>
      <c r="D52" s="33"/>
      <c r="E52" s="33"/>
      <c r="F52" s="26" t="str">
        <f>F12</f>
        <v>k. ú. Stará Ves nad Ondřejnicí</v>
      </c>
      <c r="G52" s="33"/>
      <c r="H52" s="33"/>
      <c r="I52" s="28" t="s">
        <v>23</v>
      </c>
      <c r="J52" s="51">
        <f>IF(J12="","",J12)</f>
        <v>0</v>
      </c>
      <c r="K52" s="33"/>
      <c r="L52" s="33"/>
      <c r="M52" s="90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</row>
    <row r="53" spans="1:48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0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</row>
    <row r="54" spans="1:48" s="2" customFormat="1" ht="54.4" customHeight="1">
      <c r="A54" s="33"/>
      <c r="B54" s="34"/>
      <c r="C54" s="28" t="s">
        <v>24</v>
      </c>
      <c r="D54" s="33"/>
      <c r="E54" s="33"/>
      <c r="F54" s="26" t="str">
        <f>E15</f>
        <v>ČR - SPÚ, KPÚ pro Moravskoslezský kraj</v>
      </c>
      <c r="G54" s="33"/>
      <c r="H54" s="33"/>
      <c r="I54" s="28" t="s">
        <v>31</v>
      </c>
      <c r="J54" s="31" t="str">
        <f>E21</f>
        <v>Hanousek s.r.o.,Barákova 2745/41, 796 01 Prostějov</v>
      </c>
      <c r="K54" s="33"/>
      <c r="L54" s="33"/>
      <c r="M54" s="90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</row>
    <row r="55" spans="1:48" s="2" customFormat="1" ht="15.2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35</v>
      </c>
      <c r="J55" s="31" t="str">
        <f>E24</f>
        <v>Ing. Jan Krč</v>
      </c>
      <c r="K55" s="33"/>
      <c r="L55" s="33"/>
      <c r="M55" s="90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</row>
    <row r="56" spans="1:48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90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</row>
    <row r="57" spans="1:48" s="2" customFormat="1" ht="29.25" customHeight="1">
      <c r="A57" s="33"/>
      <c r="B57" s="34"/>
      <c r="C57" s="104" t="s">
        <v>100</v>
      </c>
      <c r="D57" s="98"/>
      <c r="E57" s="98"/>
      <c r="F57" s="98"/>
      <c r="G57" s="98"/>
      <c r="H57" s="98"/>
      <c r="I57" s="98"/>
      <c r="J57" s="105" t="s">
        <v>101</v>
      </c>
      <c r="K57" s="98"/>
      <c r="L57" s="98"/>
      <c r="M57" s="90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48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90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</row>
    <row r="59" spans="1:48" s="2" customFormat="1" ht="22.9" customHeight="1">
      <c r="A59" s="33"/>
      <c r="B59" s="34"/>
      <c r="C59" s="106" t="s">
        <v>70</v>
      </c>
      <c r="D59" s="33"/>
      <c r="E59" s="33"/>
      <c r="F59" s="33"/>
      <c r="G59" s="33"/>
      <c r="H59" s="33"/>
      <c r="I59" s="33"/>
      <c r="J59" s="67">
        <f>J82</f>
        <v>0</v>
      </c>
      <c r="K59" s="33"/>
      <c r="L59" s="33"/>
      <c r="M59" s="90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V59" s="18" t="s">
        <v>102</v>
      </c>
    </row>
    <row r="60" spans="1:48" s="9" customFormat="1" ht="24.95" customHeight="1">
      <c r="B60" s="107"/>
      <c r="D60" s="108" t="s">
        <v>103</v>
      </c>
      <c r="E60" s="109"/>
      <c r="F60" s="109"/>
      <c r="G60" s="109"/>
      <c r="H60" s="109"/>
      <c r="I60" s="109"/>
      <c r="J60" s="110">
        <f>J83</f>
        <v>0</v>
      </c>
      <c r="M60" s="107"/>
    </row>
    <row r="61" spans="1:48" s="10" customFormat="1" ht="19.899999999999999" customHeight="1">
      <c r="B61" s="111"/>
      <c r="D61" s="112" t="s">
        <v>104</v>
      </c>
      <c r="E61" s="113"/>
      <c r="F61" s="113"/>
      <c r="G61" s="113"/>
      <c r="H61" s="113"/>
      <c r="I61" s="113"/>
      <c r="J61" s="114">
        <f>J84</f>
        <v>0</v>
      </c>
      <c r="M61" s="111"/>
    </row>
    <row r="62" spans="1:48" s="10" customFormat="1" ht="19.899999999999999" customHeight="1">
      <c r="B62" s="111"/>
      <c r="D62" s="112" t="s">
        <v>112</v>
      </c>
      <c r="E62" s="113"/>
      <c r="F62" s="113"/>
      <c r="G62" s="113"/>
      <c r="H62" s="113"/>
      <c r="I62" s="113"/>
      <c r="J62" s="114">
        <f>J259</f>
        <v>0</v>
      </c>
      <c r="M62" s="111"/>
    </row>
    <row r="63" spans="1:48" s="2" customFormat="1" ht="21.75" customHeight="1">
      <c r="A63" s="33"/>
      <c r="B63" s="34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90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</row>
    <row r="64" spans="1:48" s="2" customFormat="1" ht="6.95" customHeight="1">
      <c r="A64" s="33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283"/>
      <c r="M64" s="90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</row>
    <row r="68" spans="1:32" s="2" customFormat="1" ht="6.95" customHeight="1">
      <c r="A68" s="33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284"/>
      <c r="M68" s="90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</row>
    <row r="69" spans="1:32" s="2" customFormat="1" ht="24.95" customHeight="1">
      <c r="A69" s="33"/>
      <c r="B69" s="34"/>
      <c r="C69" s="22" t="s">
        <v>119</v>
      </c>
      <c r="D69" s="33"/>
      <c r="E69" s="33"/>
      <c r="F69" s="33"/>
      <c r="G69" s="33"/>
      <c r="H69" s="33"/>
      <c r="I69" s="33"/>
      <c r="J69" s="33"/>
      <c r="K69" s="33"/>
      <c r="M69" s="90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</row>
    <row r="70" spans="1:32" s="2" customFormat="1" ht="6.95" customHeight="1">
      <c r="A70" s="33"/>
      <c r="B70" s="34"/>
      <c r="C70" s="33"/>
      <c r="D70" s="33"/>
      <c r="E70" s="33"/>
      <c r="F70" s="33"/>
      <c r="G70" s="33"/>
      <c r="H70" s="33"/>
      <c r="I70" s="33"/>
      <c r="J70" s="33"/>
      <c r="K70" s="33"/>
      <c r="M70" s="90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</row>
    <row r="71" spans="1:32" s="2" customFormat="1" ht="12" customHeight="1">
      <c r="A71" s="33"/>
      <c r="B71" s="34"/>
      <c r="C71" s="28" t="s">
        <v>17</v>
      </c>
      <c r="D71" s="33"/>
      <c r="E71" s="33"/>
      <c r="F71" s="33"/>
      <c r="G71" s="33"/>
      <c r="H71" s="33"/>
      <c r="I71" s="33"/>
      <c r="J71" s="33"/>
      <c r="K71" s="33"/>
      <c r="M71" s="90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</row>
    <row r="72" spans="1:32" s="2" customFormat="1" ht="16.5" customHeight="1">
      <c r="A72" s="33"/>
      <c r="B72" s="34"/>
      <c r="C72" s="33"/>
      <c r="D72" s="33"/>
      <c r="E72" s="325" t="str">
        <f>E7</f>
        <v>Realizace společných zařízení v k. ú. Stará Ves n. O. - I. etapa</v>
      </c>
      <c r="F72" s="326"/>
      <c r="G72" s="326"/>
      <c r="H72" s="326"/>
      <c r="I72" s="33"/>
      <c r="J72" s="33"/>
      <c r="K72" s="33"/>
      <c r="M72" s="90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</row>
    <row r="73" spans="1:32" s="2" customFormat="1" ht="12" customHeight="1">
      <c r="A73" s="33"/>
      <c r="B73" s="34"/>
      <c r="C73" s="28" t="s">
        <v>96</v>
      </c>
      <c r="D73" s="33"/>
      <c r="E73" s="33"/>
      <c r="F73" s="33"/>
      <c r="G73" s="33"/>
      <c r="H73" s="33"/>
      <c r="I73" s="33"/>
      <c r="J73" s="33"/>
      <c r="K73" s="33"/>
      <c r="M73" s="90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</row>
    <row r="74" spans="1:32" s="2" customFormat="1" ht="16.5" customHeight="1">
      <c r="A74" s="33"/>
      <c r="B74" s="34"/>
      <c r="C74" s="33"/>
      <c r="D74" s="33"/>
      <c r="E74" s="315" t="str">
        <f>E9</f>
        <v>SO 01_3 - 1. rok následné péče</v>
      </c>
      <c r="F74" s="324"/>
      <c r="G74" s="324"/>
      <c r="H74" s="324"/>
      <c r="I74" s="33"/>
      <c r="J74" s="33"/>
      <c r="K74" s="33"/>
      <c r="M74" s="90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</row>
    <row r="75" spans="1:32" s="2" customFormat="1" ht="6.95" customHeight="1">
      <c r="A75" s="33"/>
      <c r="B75" s="34"/>
      <c r="C75" s="33"/>
      <c r="D75" s="33"/>
      <c r="E75" s="33"/>
      <c r="F75" s="33"/>
      <c r="G75" s="33"/>
      <c r="H75" s="33"/>
      <c r="I75" s="33"/>
      <c r="J75" s="33"/>
      <c r="K75" s="33"/>
      <c r="M75" s="90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</row>
    <row r="76" spans="1:32" s="2" customFormat="1" ht="12" customHeight="1">
      <c r="A76" s="33"/>
      <c r="B76" s="34"/>
      <c r="C76" s="28" t="s">
        <v>21</v>
      </c>
      <c r="D76" s="33"/>
      <c r="E76" s="33"/>
      <c r="F76" s="26" t="str">
        <f>F12</f>
        <v>k. ú. Stará Ves nad Ondřejnicí</v>
      </c>
      <c r="G76" s="33"/>
      <c r="H76" s="33"/>
      <c r="I76" s="28" t="s">
        <v>23</v>
      </c>
      <c r="J76" s="51">
        <f>IF(J12="","",J12)</f>
        <v>0</v>
      </c>
      <c r="K76" s="33"/>
      <c r="M76" s="90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</row>
    <row r="77" spans="1:32" s="2" customFormat="1" ht="6.95" customHeight="1">
      <c r="A77" s="33"/>
      <c r="B77" s="34"/>
      <c r="C77" s="33"/>
      <c r="D77" s="33"/>
      <c r="E77" s="33"/>
      <c r="F77" s="33"/>
      <c r="G77" s="33"/>
      <c r="H77" s="33"/>
      <c r="I77" s="33"/>
      <c r="J77" s="33"/>
      <c r="K77" s="33"/>
      <c r="M77" s="90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</row>
    <row r="78" spans="1:32" s="2" customFormat="1" ht="54.4" customHeight="1">
      <c r="A78" s="33"/>
      <c r="B78" s="34"/>
      <c r="C78" s="28" t="s">
        <v>24</v>
      </c>
      <c r="D78" s="33"/>
      <c r="E78" s="33"/>
      <c r="F78" s="26" t="str">
        <f>E15</f>
        <v>ČR - SPÚ, KPÚ pro Moravskoslezský kraj</v>
      </c>
      <c r="G78" s="33"/>
      <c r="H78" s="33"/>
      <c r="I78" s="28" t="s">
        <v>31</v>
      </c>
      <c r="J78" s="31" t="str">
        <f>E21</f>
        <v>Hanousek s.r.o.,Barákova 2745/41, 796 01 Prostějov</v>
      </c>
      <c r="K78" s="33"/>
      <c r="M78" s="90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</row>
    <row r="79" spans="1:32" s="2" customFormat="1" ht="15.2" customHeight="1">
      <c r="A79" s="33"/>
      <c r="B79" s="34"/>
      <c r="C79" s="28" t="s">
        <v>29</v>
      </c>
      <c r="D79" s="33"/>
      <c r="E79" s="33"/>
      <c r="F79" s="26" t="str">
        <f>IF(E18="","",E18)</f>
        <v>Vyplň údaj</v>
      </c>
      <c r="G79" s="33"/>
      <c r="H79" s="33"/>
      <c r="I79" s="28" t="s">
        <v>35</v>
      </c>
      <c r="J79" s="31" t="str">
        <f>E24</f>
        <v>Ing. Jan Krč</v>
      </c>
      <c r="K79" s="33"/>
      <c r="M79" s="90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</row>
    <row r="80" spans="1:32" s="2" customFormat="1" ht="10.35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M80" s="90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</row>
    <row r="81" spans="1:66" s="11" customFormat="1" ht="29.25" customHeight="1">
      <c r="A81" s="115"/>
      <c r="B81" s="116"/>
      <c r="C81" s="117" t="s">
        <v>120</v>
      </c>
      <c r="D81" s="118" t="s">
        <v>57</v>
      </c>
      <c r="E81" s="118" t="s">
        <v>53</v>
      </c>
      <c r="F81" s="118" t="s">
        <v>54</v>
      </c>
      <c r="G81" s="118" t="s">
        <v>121</v>
      </c>
      <c r="H81" s="118" t="s">
        <v>122</v>
      </c>
      <c r="I81" s="118" t="s">
        <v>123</v>
      </c>
      <c r="J81" s="118" t="s">
        <v>101</v>
      </c>
      <c r="K81" s="119" t="s">
        <v>124</v>
      </c>
      <c r="L81" s="285" t="s">
        <v>1407</v>
      </c>
      <c r="M81" s="120"/>
      <c r="N81" s="58" t="s">
        <v>3</v>
      </c>
      <c r="O81" s="59" t="s">
        <v>42</v>
      </c>
      <c r="P81" s="59" t="s">
        <v>125</v>
      </c>
      <c r="Q81" s="59" t="s">
        <v>126</v>
      </c>
      <c r="R81" s="59" t="s">
        <v>127</v>
      </c>
      <c r="S81" s="59" t="s">
        <v>128</v>
      </c>
      <c r="T81" s="59" t="s">
        <v>129</v>
      </c>
      <c r="U81" s="60" t="s">
        <v>130</v>
      </c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</row>
    <row r="82" spans="1:66" s="2" customFormat="1" ht="22.9" customHeight="1">
      <c r="A82" s="33"/>
      <c r="B82" s="34"/>
      <c r="C82" s="65" t="s">
        <v>131</v>
      </c>
      <c r="D82" s="33"/>
      <c r="E82" s="33"/>
      <c r="F82" s="33"/>
      <c r="G82" s="33"/>
      <c r="H82" s="33"/>
      <c r="I82" s="33"/>
      <c r="J82" s="121">
        <f>BL82</f>
        <v>0</v>
      </c>
      <c r="K82" s="33"/>
      <c r="M82" s="34"/>
      <c r="N82" s="61"/>
      <c r="O82" s="52"/>
      <c r="P82" s="62"/>
      <c r="Q82" s="122">
        <f>Q83</f>
        <v>0</v>
      </c>
      <c r="R82" s="62"/>
      <c r="S82" s="122">
        <f>S83</f>
        <v>0.49492400000000003</v>
      </c>
      <c r="T82" s="62"/>
      <c r="U82" s="123">
        <f>U83</f>
        <v>0</v>
      </c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U82" s="18" t="s">
        <v>71</v>
      </c>
      <c r="AV82" s="18" t="s">
        <v>102</v>
      </c>
      <c r="BL82" s="124">
        <f>BL83</f>
        <v>0</v>
      </c>
    </row>
    <row r="83" spans="1:66" s="12" customFormat="1" ht="25.9" customHeight="1">
      <c r="B83" s="125"/>
      <c r="D83" s="126" t="s">
        <v>71</v>
      </c>
      <c r="E83" s="127" t="s">
        <v>132</v>
      </c>
      <c r="F83" s="127" t="s">
        <v>133</v>
      </c>
      <c r="I83" s="128"/>
      <c r="J83" s="129">
        <f>BL83</f>
        <v>0</v>
      </c>
      <c r="L83" s="281"/>
      <c r="M83" s="125"/>
      <c r="N83" s="130"/>
      <c r="O83" s="131"/>
      <c r="P83" s="131"/>
      <c r="Q83" s="132">
        <f>Q84+Q259</f>
        <v>0</v>
      </c>
      <c r="R83" s="131"/>
      <c r="S83" s="132">
        <f>S84+S259</f>
        <v>0.49492400000000003</v>
      </c>
      <c r="T83" s="131"/>
      <c r="U83" s="133">
        <f>U84+U259</f>
        <v>0</v>
      </c>
      <c r="AS83" s="126" t="s">
        <v>80</v>
      </c>
      <c r="AU83" s="134" t="s">
        <v>71</v>
      </c>
      <c r="AV83" s="134" t="s">
        <v>72</v>
      </c>
      <c r="AZ83" s="126" t="s">
        <v>134</v>
      </c>
      <c r="BL83" s="135">
        <f>BL84+BL259</f>
        <v>0</v>
      </c>
    </row>
    <row r="84" spans="1:66" s="12" customFormat="1" ht="22.9" customHeight="1">
      <c r="B84" s="125"/>
      <c r="D84" s="126" t="s">
        <v>71</v>
      </c>
      <c r="E84" s="136" t="s">
        <v>80</v>
      </c>
      <c r="F84" s="136" t="s">
        <v>135</v>
      </c>
      <c r="I84" s="128"/>
      <c r="J84" s="137">
        <f>BL84</f>
        <v>0</v>
      </c>
      <c r="L84" s="281"/>
      <c r="M84" s="125"/>
      <c r="N84" s="130"/>
      <c r="O84" s="131"/>
      <c r="P84" s="131"/>
      <c r="Q84" s="132">
        <f>SUM(Q85:Q258)</f>
        <v>0</v>
      </c>
      <c r="R84" s="131"/>
      <c r="S84" s="132">
        <f>SUM(S85:S258)</f>
        <v>0.49492400000000003</v>
      </c>
      <c r="T84" s="131"/>
      <c r="U84" s="133">
        <f>SUM(U85:U258)</f>
        <v>0</v>
      </c>
      <c r="AS84" s="126" t="s">
        <v>80</v>
      </c>
      <c r="AU84" s="134" t="s">
        <v>71</v>
      </c>
      <c r="AV84" s="134" t="s">
        <v>80</v>
      </c>
      <c r="AZ84" s="126" t="s">
        <v>134</v>
      </c>
      <c r="BL84" s="135">
        <f>SUM(BL85:BL258)</f>
        <v>0</v>
      </c>
    </row>
    <row r="85" spans="1:66" s="2" customFormat="1" ht="14.45" customHeight="1">
      <c r="A85" s="33"/>
      <c r="B85" s="138"/>
      <c r="C85" s="139" t="s">
        <v>80</v>
      </c>
      <c r="D85" s="139" t="s">
        <v>136</v>
      </c>
      <c r="E85" s="140" t="s">
        <v>137</v>
      </c>
      <c r="F85" s="141" t="s">
        <v>138</v>
      </c>
      <c r="G85" s="142" t="s">
        <v>139</v>
      </c>
      <c r="H85" s="143">
        <v>12850</v>
      </c>
      <c r="I85" s="144"/>
      <c r="J85" s="145">
        <f>ROUND(I85*H85,2)</f>
        <v>0</v>
      </c>
      <c r="K85" s="141" t="s">
        <v>140</v>
      </c>
      <c r="L85" s="282" t="s">
        <v>1410</v>
      </c>
      <c r="M85" s="34"/>
      <c r="N85" s="146" t="s">
        <v>3</v>
      </c>
      <c r="O85" s="147" t="s">
        <v>43</v>
      </c>
      <c r="P85" s="54"/>
      <c r="Q85" s="148">
        <f>P85*H85</f>
        <v>0</v>
      </c>
      <c r="R85" s="148">
        <v>0</v>
      </c>
      <c r="S85" s="148">
        <f>R85*H85</f>
        <v>0</v>
      </c>
      <c r="T85" s="148">
        <v>0</v>
      </c>
      <c r="U85" s="149">
        <f>T85*H85</f>
        <v>0</v>
      </c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S85" s="150" t="s">
        <v>141</v>
      </c>
      <c r="AU85" s="150" t="s">
        <v>136</v>
      </c>
      <c r="AV85" s="150" t="s">
        <v>82</v>
      </c>
      <c r="AZ85" s="18" t="s">
        <v>134</v>
      </c>
      <c r="BF85" s="151">
        <f>IF(O85="základní",J85,0)</f>
        <v>0</v>
      </c>
      <c r="BG85" s="151">
        <f>IF(O85="snížená",J85,0)</f>
        <v>0</v>
      </c>
      <c r="BH85" s="151">
        <f>IF(O85="zákl. přenesená",J85,0)</f>
        <v>0</v>
      </c>
      <c r="BI85" s="151">
        <f>IF(O85="sníž. přenesená",J85,0)</f>
        <v>0</v>
      </c>
      <c r="BJ85" s="151">
        <f>IF(O85="nulová",J85,0)</f>
        <v>0</v>
      </c>
      <c r="BK85" s="18" t="s">
        <v>80</v>
      </c>
      <c r="BL85" s="151">
        <f>ROUND(I85*H85,2)</f>
        <v>0</v>
      </c>
      <c r="BM85" s="18" t="s">
        <v>141</v>
      </c>
      <c r="BN85" s="150" t="s">
        <v>1122</v>
      </c>
    </row>
    <row r="86" spans="1:66" s="2" customFormat="1">
      <c r="A86" s="33"/>
      <c r="B86" s="34"/>
      <c r="C86" s="33"/>
      <c r="D86" s="152" t="s">
        <v>143</v>
      </c>
      <c r="E86" s="33"/>
      <c r="F86" s="153" t="s">
        <v>144</v>
      </c>
      <c r="G86" s="33"/>
      <c r="H86" s="33"/>
      <c r="I86" s="154"/>
      <c r="J86" s="33"/>
      <c r="K86" s="33"/>
      <c r="M86" s="34"/>
      <c r="N86" s="155"/>
      <c r="O86" s="156"/>
      <c r="P86" s="54"/>
      <c r="Q86" s="54"/>
      <c r="R86" s="54"/>
      <c r="S86" s="54"/>
      <c r="T86" s="54"/>
      <c r="U86" s="55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U86" s="18" t="s">
        <v>143</v>
      </c>
      <c r="AV86" s="18" t="s">
        <v>82</v>
      </c>
    </row>
    <row r="87" spans="1:66" s="13" customFormat="1">
      <c r="B87" s="157"/>
      <c r="D87" s="152" t="s">
        <v>145</v>
      </c>
      <c r="E87" s="158" t="s">
        <v>3</v>
      </c>
      <c r="F87" s="159" t="s">
        <v>146</v>
      </c>
      <c r="H87" s="158" t="s">
        <v>3</v>
      </c>
      <c r="I87" s="160"/>
      <c r="M87" s="157"/>
      <c r="N87" s="161"/>
      <c r="O87" s="162"/>
      <c r="P87" s="162"/>
      <c r="Q87" s="162"/>
      <c r="R87" s="162"/>
      <c r="S87" s="162"/>
      <c r="T87" s="162"/>
      <c r="U87" s="163"/>
      <c r="AU87" s="158" t="s">
        <v>145</v>
      </c>
      <c r="AV87" s="158" t="s">
        <v>82</v>
      </c>
      <c r="AW87" s="13" t="s">
        <v>80</v>
      </c>
      <c r="AX87" s="13" t="s">
        <v>34</v>
      </c>
      <c r="AY87" s="13" t="s">
        <v>72</v>
      </c>
      <c r="AZ87" s="158" t="s">
        <v>134</v>
      </c>
    </row>
    <row r="88" spans="1:66" s="13" customFormat="1">
      <c r="B88" s="157"/>
      <c r="D88" s="152" t="s">
        <v>145</v>
      </c>
      <c r="E88" s="158" t="s">
        <v>3</v>
      </c>
      <c r="F88" s="159" t="s">
        <v>1123</v>
      </c>
      <c r="H88" s="158" t="s">
        <v>3</v>
      </c>
      <c r="I88" s="160"/>
      <c r="M88" s="157"/>
      <c r="N88" s="161"/>
      <c r="O88" s="162"/>
      <c r="P88" s="162"/>
      <c r="Q88" s="162"/>
      <c r="R88" s="162"/>
      <c r="S88" s="162"/>
      <c r="T88" s="162"/>
      <c r="U88" s="163"/>
      <c r="AU88" s="158" t="s">
        <v>145</v>
      </c>
      <c r="AV88" s="158" t="s">
        <v>82</v>
      </c>
      <c r="AW88" s="13" t="s">
        <v>80</v>
      </c>
      <c r="AX88" s="13" t="s">
        <v>34</v>
      </c>
      <c r="AY88" s="13" t="s">
        <v>72</v>
      </c>
      <c r="AZ88" s="158" t="s">
        <v>134</v>
      </c>
    </row>
    <row r="89" spans="1:66" s="14" customFormat="1">
      <c r="B89" s="164"/>
      <c r="D89" s="152" t="s">
        <v>145</v>
      </c>
      <c r="E89" s="165" t="s">
        <v>3</v>
      </c>
      <c r="F89" s="166" t="s">
        <v>1124</v>
      </c>
      <c r="H89" s="167">
        <v>12850</v>
      </c>
      <c r="I89" s="168"/>
      <c r="M89" s="164"/>
      <c r="N89" s="169"/>
      <c r="O89" s="170"/>
      <c r="P89" s="170"/>
      <c r="Q89" s="170"/>
      <c r="R89" s="170"/>
      <c r="S89" s="170"/>
      <c r="T89" s="170"/>
      <c r="U89" s="171"/>
      <c r="AU89" s="165" t="s">
        <v>145</v>
      </c>
      <c r="AV89" s="165" t="s">
        <v>82</v>
      </c>
      <c r="AW89" s="14" t="s">
        <v>82</v>
      </c>
      <c r="AX89" s="14" t="s">
        <v>34</v>
      </c>
      <c r="AY89" s="14" t="s">
        <v>72</v>
      </c>
      <c r="AZ89" s="165" t="s">
        <v>134</v>
      </c>
    </row>
    <row r="90" spans="1:66" s="15" customFormat="1">
      <c r="B90" s="172"/>
      <c r="D90" s="152" t="s">
        <v>145</v>
      </c>
      <c r="E90" s="173" t="s">
        <v>3</v>
      </c>
      <c r="F90" s="174" t="s">
        <v>155</v>
      </c>
      <c r="H90" s="175">
        <v>12850</v>
      </c>
      <c r="I90" s="176"/>
      <c r="M90" s="172"/>
      <c r="N90" s="177"/>
      <c r="O90" s="178"/>
      <c r="P90" s="178"/>
      <c r="Q90" s="178"/>
      <c r="R90" s="178"/>
      <c r="S90" s="178"/>
      <c r="T90" s="178"/>
      <c r="U90" s="179"/>
      <c r="AU90" s="173" t="s">
        <v>145</v>
      </c>
      <c r="AV90" s="173" t="s">
        <v>82</v>
      </c>
      <c r="AW90" s="15" t="s">
        <v>141</v>
      </c>
      <c r="AX90" s="15" t="s">
        <v>34</v>
      </c>
      <c r="AY90" s="15" t="s">
        <v>80</v>
      </c>
      <c r="AZ90" s="173" t="s">
        <v>134</v>
      </c>
    </row>
    <row r="91" spans="1:66" s="2" customFormat="1" ht="14.45" customHeight="1">
      <c r="A91" s="33"/>
      <c r="B91" s="138"/>
      <c r="C91" s="139" t="s">
        <v>82</v>
      </c>
      <c r="D91" s="139" t="s">
        <v>136</v>
      </c>
      <c r="E91" s="140" t="s">
        <v>156</v>
      </c>
      <c r="F91" s="141" t="s">
        <v>157</v>
      </c>
      <c r="G91" s="142" t="s">
        <v>139</v>
      </c>
      <c r="H91" s="143">
        <v>3260</v>
      </c>
      <c r="I91" s="144"/>
      <c r="J91" s="145">
        <f>ROUND(I91*H91,2)</f>
        <v>0</v>
      </c>
      <c r="K91" s="141" t="s">
        <v>140</v>
      </c>
      <c r="L91" s="282" t="s">
        <v>1410</v>
      </c>
      <c r="M91" s="34"/>
      <c r="N91" s="146" t="s">
        <v>3</v>
      </c>
      <c r="O91" s="147" t="s">
        <v>43</v>
      </c>
      <c r="P91" s="54"/>
      <c r="Q91" s="148">
        <f>P91*H91</f>
        <v>0</v>
      </c>
      <c r="R91" s="148">
        <v>0</v>
      </c>
      <c r="S91" s="148">
        <f>R91*H91</f>
        <v>0</v>
      </c>
      <c r="T91" s="148">
        <v>0</v>
      </c>
      <c r="U91" s="149">
        <f>T91*H91</f>
        <v>0</v>
      </c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S91" s="150" t="s">
        <v>141</v>
      </c>
      <c r="AU91" s="150" t="s">
        <v>136</v>
      </c>
      <c r="AV91" s="150" t="s">
        <v>82</v>
      </c>
      <c r="AZ91" s="18" t="s">
        <v>134</v>
      </c>
      <c r="BF91" s="151">
        <f>IF(O91="základní",J91,0)</f>
        <v>0</v>
      </c>
      <c r="BG91" s="151">
        <f>IF(O91="snížená",J91,0)</f>
        <v>0</v>
      </c>
      <c r="BH91" s="151">
        <f>IF(O91="zákl. přenesená",J91,0)</f>
        <v>0</v>
      </c>
      <c r="BI91" s="151">
        <f>IF(O91="sníž. přenesená",J91,0)</f>
        <v>0</v>
      </c>
      <c r="BJ91" s="151">
        <f>IF(O91="nulová",J91,0)</f>
        <v>0</v>
      </c>
      <c r="BK91" s="18" t="s">
        <v>80</v>
      </c>
      <c r="BL91" s="151">
        <f>ROUND(I91*H91,2)</f>
        <v>0</v>
      </c>
      <c r="BM91" s="18" t="s">
        <v>141</v>
      </c>
      <c r="BN91" s="150" t="s">
        <v>1125</v>
      </c>
    </row>
    <row r="92" spans="1:66" s="2" customFormat="1">
      <c r="A92" s="33"/>
      <c r="B92" s="34"/>
      <c r="C92" s="33"/>
      <c r="D92" s="152" t="s">
        <v>143</v>
      </c>
      <c r="E92" s="33"/>
      <c r="F92" s="153" t="s">
        <v>159</v>
      </c>
      <c r="G92" s="33"/>
      <c r="H92" s="33"/>
      <c r="I92" s="154"/>
      <c r="J92" s="33"/>
      <c r="K92" s="33"/>
      <c r="M92" s="34"/>
      <c r="N92" s="155"/>
      <c r="O92" s="156"/>
      <c r="P92" s="54"/>
      <c r="Q92" s="54"/>
      <c r="R92" s="54"/>
      <c r="S92" s="54"/>
      <c r="T92" s="54"/>
      <c r="U92" s="55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U92" s="18" t="s">
        <v>143</v>
      </c>
      <c r="AV92" s="18" t="s">
        <v>82</v>
      </c>
    </row>
    <row r="93" spans="1:66" s="13" customFormat="1">
      <c r="B93" s="157"/>
      <c r="D93" s="152" t="s">
        <v>145</v>
      </c>
      <c r="E93" s="158" t="s">
        <v>3</v>
      </c>
      <c r="F93" s="159" t="s">
        <v>146</v>
      </c>
      <c r="H93" s="158" t="s">
        <v>3</v>
      </c>
      <c r="I93" s="160"/>
      <c r="M93" s="157"/>
      <c r="N93" s="161"/>
      <c r="O93" s="162"/>
      <c r="P93" s="162"/>
      <c r="Q93" s="162"/>
      <c r="R93" s="162"/>
      <c r="S93" s="162"/>
      <c r="T93" s="162"/>
      <c r="U93" s="163"/>
      <c r="AU93" s="158" t="s">
        <v>145</v>
      </c>
      <c r="AV93" s="158" t="s">
        <v>82</v>
      </c>
      <c r="AW93" s="13" t="s">
        <v>80</v>
      </c>
      <c r="AX93" s="13" t="s">
        <v>34</v>
      </c>
      <c r="AY93" s="13" t="s">
        <v>72</v>
      </c>
      <c r="AZ93" s="158" t="s">
        <v>134</v>
      </c>
    </row>
    <row r="94" spans="1:66" s="13" customFormat="1">
      <c r="B94" s="157"/>
      <c r="D94" s="152" t="s">
        <v>145</v>
      </c>
      <c r="E94" s="158" t="s">
        <v>3</v>
      </c>
      <c r="F94" s="159" t="s">
        <v>161</v>
      </c>
      <c r="H94" s="158" t="s">
        <v>3</v>
      </c>
      <c r="I94" s="160"/>
      <c r="M94" s="157"/>
      <c r="N94" s="161"/>
      <c r="O94" s="162"/>
      <c r="P94" s="162"/>
      <c r="Q94" s="162"/>
      <c r="R94" s="162"/>
      <c r="S94" s="162"/>
      <c r="T94" s="162"/>
      <c r="U94" s="163"/>
      <c r="AU94" s="158" t="s">
        <v>145</v>
      </c>
      <c r="AV94" s="158" t="s">
        <v>82</v>
      </c>
      <c r="AW94" s="13" t="s">
        <v>80</v>
      </c>
      <c r="AX94" s="13" t="s">
        <v>34</v>
      </c>
      <c r="AY94" s="13" t="s">
        <v>72</v>
      </c>
      <c r="AZ94" s="158" t="s">
        <v>134</v>
      </c>
    </row>
    <row r="95" spans="1:66" s="14" customFormat="1">
      <c r="B95" s="164"/>
      <c r="D95" s="152" t="s">
        <v>145</v>
      </c>
      <c r="E95" s="165" t="s">
        <v>3</v>
      </c>
      <c r="F95" s="166" t="s">
        <v>162</v>
      </c>
      <c r="H95" s="167">
        <v>3260</v>
      </c>
      <c r="I95" s="168"/>
      <c r="M95" s="164"/>
      <c r="N95" s="169"/>
      <c r="O95" s="170"/>
      <c r="P95" s="170"/>
      <c r="Q95" s="170"/>
      <c r="R95" s="170"/>
      <c r="S95" s="170"/>
      <c r="T95" s="170"/>
      <c r="U95" s="171"/>
      <c r="AU95" s="165" t="s">
        <v>145</v>
      </c>
      <c r="AV95" s="165" t="s">
        <v>82</v>
      </c>
      <c r="AW95" s="14" t="s">
        <v>82</v>
      </c>
      <c r="AX95" s="14" t="s">
        <v>34</v>
      </c>
      <c r="AY95" s="14" t="s">
        <v>80</v>
      </c>
      <c r="AZ95" s="165" t="s">
        <v>134</v>
      </c>
    </row>
    <row r="96" spans="1:66" s="2" customFormat="1" ht="14.45" customHeight="1">
      <c r="A96" s="33"/>
      <c r="B96" s="138"/>
      <c r="C96" s="139" t="s">
        <v>163</v>
      </c>
      <c r="D96" s="139" t="s">
        <v>136</v>
      </c>
      <c r="E96" s="140" t="s">
        <v>1034</v>
      </c>
      <c r="F96" s="141" t="s">
        <v>1035</v>
      </c>
      <c r="G96" s="142" t="s">
        <v>172</v>
      </c>
      <c r="H96" s="143">
        <v>14</v>
      </c>
      <c r="I96" s="144"/>
      <c r="J96" s="145">
        <f>ROUND(I96*H96,2)</f>
        <v>0</v>
      </c>
      <c r="K96" s="141" t="s">
        <v>140</v>
      </c>
      <c r="L96" s="282" t="s">
        <v>1410</v>
      </c>
      <c r="M96" s="34"/>
      <c r="N96" s="146" t="s">
        <v>3</v>
      </c>
      <c r="O96" s="147" t="s">
        <v>43</v>
      </c>
      <c r="P96" s="54"/>
      <c r="Q96" s="148">
        <f>P96*H96</f>
        <v>0</v>
      </c>
      <c r="R96" s="148">
        <v>0</v>
      </c>
      <c r="S96" s="148">
        <f>R96*H96</f>
        <v>0</v>
      </c>
      <c r="T96" s="148">
        <v>0</v>
      </c>
      <c r="U96" s="149">
        <f>T96*H96</f>
        <v>0</v>
      </c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S96" s="150" t="s">
        <v>141</v>
      </c>
      <c r="AU96" s="150" t="s">
        <v>136</v>
      </c>
      <c r="AV96" s="150" t="s">
        <v>82</v>
      </c>
      <c r="AZ96" s="18" t="s">
        <v>134</v>
      </c>
      <c r="BF96" s="151">
        <f>IF(O96="základní",J96,0)</f>
        <v>0</v>
      </c>
      <c r="BG96" s="151">
        <f>IF(O96="snížená",J96,0)</f>
        <v>0</v>
      </c>
      <c r="BH96" s="151">
        <f>IF(O96="zákl. přenesená",J96,0)</f>
        <v>0</v>
      </c>
      <c r="BI96" s="151">
        <f>IF(O96="sníž. přenesená",J96,0)</f>
        <v>0</v>
      </c>
      <c r="BJ96" s="151">
        <f>IF(O96="nulová",J96,0)</f>
        <v>0</v>
      </c>
      <c r="BK96" s="18" t="s">
        <v>80</v>
      </c>
      <c r="BL96" s="151">
        <f>ROUND(I96*H96,2)</f>
        <v>0</v>
      </c>
      <c r="BM96" s="18" t="s">
        <v>141</v>
      </c>
      <c r="BN96" s="150" t="s">
        <v>1126</v>
      </c>
    </row>
    <row r="97" spans="1:52" s="2" customFormat="1" ht="19.5">
      <c r="A97" s="33"/>
      <c r="B97" s="34"/>
      <c r="C97" s="33"/>
      <c r="D97" s="152" t="s">
        <v>143</v>
      </c>
      <c r="E97" s="33"/>
      <c r="F97" s="153" t="s">
        <v>1037</v>
      </c>
      <c r="G97" s="33"/>
      <c r="H97" s="33"/>
      <c r="I97" s="154"/>
      <c r="J97" s="33"/>
      <c r="K97" s="33"/>
      <c r="M97" s="34"/>
      <c r="N97" s="155"/>
      <c r="O97" s="156"/>
      <c r="P97" s="54"/>
      <c r="Q97" s="54"/>
      <c r="R97" s="54"/>
      <c r="S97" s="54"/>
      <c r="T97" s="54"/>
      <c r="U97" s="55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U97" s="18" t="s">
        <v>143</v>
      </c>
      <c r="AV97" s="18" t="s">
        <v>82</v>
      </c>
    </row>
    <row r="98" spans="1:52" s="13" customFormat="1">
      <c r="B98" s="157"/>
      <c r="D98" s="152" t="s">
        <v>145</v>
      </c>
      <c r="E98" s="158" t="s">
        <v>3</v>
      </c>
      <c r="F98" s="159" t="s">
        <v>1038</v>
      </c>
      <c r="H98" s="158" t="s">
        <v>3</v>
      </c>
      <c r="I98" s="160"/>
      <c r="M98" s="157"/>
      <c r="N98" s="161"/>
      <c r="O98" s="162"/>
      <c r="P98" s="162"/>
      <c r="Q98" s="162"/>
      <c r="R98" s="162"/>
      <c r="S98" s="162"/>
      <c r="T98" s="162"/>
      <c r="U98" s="163"/>
      <c r="AU98" s="158" t="s">
        <v>145</v>
      </c>
      <c r="AV98" s="158" t="s">
        <v>82</v>
      </c>
      <c r="AW98" s="13" t="s">
        <v>80</v>
      </c>
      <c r="AX98" s="13" t="s">
        <v>34</v>
      </c>
      <c r="AY98" s="13" t="s">
        <v>72</v>
      </c>
      <c r="AZ98" s="158" t="s">
        <v>134</v>
      </c>
    </row>
    <row r="99" spans="1:52" s="13" customFormat="1">
      <c r="B99" s="157"/>
      <c r="D99" s="152" t="s">
        <v>145</v>
      </c>
      <c r="E99" s="158" t="s">
        <v>3</v>
      </c>
      <c r="F99" s="159" t="s">
        <v>1127</v>
      </c>
      <c r="H99" s="158" t="s">
        <v>3</v>
      </c>
      <c r="I99" s="160"/>
      <c r="M99" s="157"/>
      <c r="N99" s="161"/>
      <c r="O99" s="162"/>
      <c r="P99" s="162"/>
      <c r="Q99" s="162"/>
      <c r="R99" s="162"/>
      <c r="S99" s="162"/>
      <c r="T99" s="162"/>
      <c r="U99" s="163"/>
      <c r="AU99" s="158" t="s">
        <v>145</v>
      </c>
      <c r="AV99" s="158" t="s">
        <v>82</v>
      </c>
      <c r="AW99" s="13" t="s">
        <v>80</v>
      </c>
      <c r="AX99" s="13" t="s">
        <v>34</v>
      </c>
      <c r="AY99" s="13" t="s">
        <v>72</v>
      </c>
      <c r="AZ99" s="158" t="s">
        <v>134</v>
      </c>
    </row>
    <row r="100" spans="1:52" s="13" customFormat="1">
      <c r="B100" s="157"/>
      <c r="D100" s="152" t="s">
        <v>145</v>
      </c>
      <c r="E100" s="158" t="s">
        <v>3</v>
      </c>
      <c r="F100" s="159" t="s">
        <v>1040</v>
      </c>
      <c r="H100" s="158" t="s">
        <v>3</v>
      </c>
      <c r="I100" s="160"/>
      <c r="M100" s="157"/>
      <c r="N100" s="161"/>
      <c r="O100" s="162"/>
      <c r="P100" s="162"/>
      <c r="Q100" s="162"/>
      <c r="R100" s="162"/>
      <c r="S100" s="162"/>
      <c r="T100" s="162"/>
      <c r="U100" s="163"/>
      <c r="AU100" s="158" t="s">
        <v>145</v>
      </c>
      <c r="AV100" s="158" t="s">
        <v>82</v>
      </c>
      <c r="AW100" s="13" t="s">
        <v>80</v>
      </c>
      <c r="AX100" s="13" t="s">
        <v>34</v>
      </c>
      <c r="AY100" s="13" t="s">
        <v>72</v>
      </c>
      <c r="AZ100" s="158" t="s">
        <v>134</v>
      </c>
    </row>
    <row r="101" spans="1:52" s="14" customFormat="1">
      <c r="B101" s="164"/>
      <c r="D101" s="152" t="s">
        <v>145</v>
      </c>
      <c r="E101" s="165" t="s">
        <v>3</v>
      </c>
      <c r="F101" s="166" t="s">
        <v>82</v>
      </c>
      <c r="H101" s="167">
        <v>2</v>
      </c>
      <c r="I101" s="168"/>
      <c r="M101" s="164"/>
      <c r="N101" s="169"/>
      <c r="O101" s="170"/>
      <c r="P101" s="170"/>
      <c r="Q101" s="170"/>
      <c r="R101" s="170"/>
      <c r="S101" s="170"/>
      <c r="T101" s="170"/>
      <c r="U101" s="171"/>
      <c r="AU101" s="165" t="s">
        <v>145</v>
      </c>
      <c r="AV101" s="165" t="s">
        <v>82</v>
      </c>
      <c r="AW101" s="14" t="s">
        <v>82</v>
      </c>
      <c r="AX101" s="14" t="s">
        <v>34</v>
      </c>
      <c r="AY101" s="14" t="s">
        <v>72</v>
      </c>
      <c r="AZ101" s="165" t="s">
        <v>134</v>
      </c>
    </row>
    <row r="102" spans="1:52" s="13" customFormat="1">
      <c r="B102" s="157"/>
      <c r="D102" s="152" t="s">
        <v>145</v>
      </c>
      <c r="E102" s="158" t="s">
        <v>3</v>
      </c>
      <c r="F102" s="159" t="s">
        <v>1041</v>
      </c>
      <c r="H102" s="158" t="s">
        <v>3</v>
      </c>
      <c r="I102" s="160"/>
      <c r="M102" s="157"/>
      <c r="N102" s="161"/>
      <c r="O102" s="162"/>
      <c r="P102" s="162"/>
      <c r="Q102" s="162"/>
      <c r="R102" s="162"/>
      <c r="S102" s="162"/>
      <c r="T102" s="162"/>
      <c r="U102" s="163"/>
      <c r="AU102" s="158" t="s">
        <v>145</v>
      </c>
      <c r="AV102" s="158" t="s">
        <v>82</v>
      </c>
      <c r="AW102" s="13" t="s">
        <v>80</v>
      </c>
      <c r="AX102" s="13" t="s">
        <v>34</v>
      </c>
      <c r="AY102" s="13" t="s">
        <v>72</v>
      </c>
      <c r="AZ102" s="158" t="s">
        <v>134</v>
      </c>
    </row>
    <row r="103" spans="1:52" s="14" customFormat="1">
      <c r="B103" s="164"/>
      <c r="D103" s="152" t="s">
        <v>145</v>
      </c>
      <c r="E103" s="165" t="s">
        <v>3</v>
      </c>
      <c r="F103" s="166" t="s">
        <v>82</v>
      </c>
      <c r="H103" s="167">
        <v>2</v>
      </c>
      <c r="I103" s="168"/>
      <c r="M103" s="164"/>
      <c r="N103" s="169"/>
      <c r="O103" s="170"/>
      <c r="P103" s="170"/>
      <c r="Q103" s="170"/>
      <c r="R103" s="170"/>
      <c r="S103" s="170"/>
      <c r="T103" s="170"/>
      <c r="U103" s="171"/>
      <c r="AU103" s="165" t="s">
        <v>145</v>
      </c>
      <c r="AV103" s="165" t="s">
        <v>82</v>
      </c>
      <c r="AW103" s="14" t="s">
        <v>82</v>
      </c>
      <c r="AX103" s="14" t="s">
        <v>34</v>
      </c>
      <c r="AY103" s="14" t="s">
        <v>72</v>
      </c>
      <c r="AZ103" s="165" t="s">
        <v>134</v>
      </c>
    </row>
    <row r="104" spans="1:52" s="13" customFormat="1">
      <c r="B104" s="157"/>
      <c r="D104" s="152" t="s">
        <v>145</v>
      </c>
      <c r="E104" s="158" t="s">
        <v>3</v>
      </c>
      <c r="F104" s="159" t="s">
        <v>1042</v>
      </c>
      <c r="H104" s="158" t="s">
        <v>3</v>
      </c>
      <c r="I104" s="160"/>
      <c r="M104" s="157"/>
      <c r="N104" s="161"/>
      <c r="O104" s="162"/>
      <c r="P104" s="162"/>
      <c r="Q104" s="162"/>
      <c r="R104" s="162"/>
      <c r="S104" s="162"/>
      <c r="T104" s="162"/>
      <c r="U104" s="163"/>
      <c r="AU104" s="158" t="s">
        <v>145</v>
      </c>
      <c r="AV104" s="158" t="s">
        <v>82</v>
      </c>
      <c r="AW104" s="13" t="s">
        <v>80</v>
      </c>
      <c r="AX104" s="13" t="s">
        <v>34</v>
      </c>
      <c r="AY104" s="13" t="s">
        <v>72</v>
      </c>
      <c r="AZ104" s="158" t="s">
        <v>134</v>
      </c>
    </row>
    <row r="105" spans="1:52" s="14" customFormat="1">
      <c r="B105" s="164"/>
      <c r="D105" s="152" t="s">
        <v>145</v>
      </c>
      <c r="E105" s="165" t="s">
        <v>3</v>
      </c>
      <c r="F105" s="166" t="s">
        <v>141</v>
      </c>
      <c r="H105" s="167">
        <v>4</v>
      </c>
      <c r="I105" s="168"/>
      <c r="M105" s="164"/>
      <c r="N105" s="169"/>
      <c r="O105" s="170"/>
      <c r="P105" s="170"/>
      <c r="Q105" s="170"/>
      <c r="R105" s="170"/>
      <c r="S105" s="170"/>
      <c r="T105" s="170"/>
      <c r="U105" s="171"/>
      <c r="AU105" s="165" t="s">
        <v>145</v>
      </c>
      <c r="AV105" s="165" t="s">
        <v>82</v>
      </c>
      <c r="AW105" s="14" t="s">
        <v>82</v>
      </c>
      <c r="AX105" s="14" t="s">
        <v>34</v>
      </c>
      <c r="AY105" s="14" t="s">
        <v>72</v>
      </c>
      <c r="AZ105" s="165" t="s">
        <v>134</v>
      </c>
    </row>
    <row r="106" spans="1:52" s="13" customFormat="1">
      <c r="B106" s="157"/>
      <c r="D106" s="152" t="s">
        <v>145</v>
      </c>
      <c r="E106" s="158" t="s">
        <v>3</v>
      </c>
      <c r="F106" s="159" t="s">
        <v>1043</v>
      </c>
      <c r="H106" s="158" t="s">
        <v>3</v>
      </c>
      <c r="I106" s="160"/>
      <c r="M106" s="157"/>
      <c r="N106" s="161"/>
      <c r="O106" s="162"/>
      <c r="P106" s="162"/>
      <c r="Q106" s="162"/>
      <c r="R106" s="162"/>
      <c r="S106" s="162"/>
      <c r="T106" s="162"/>
      <c r="U106" s="163"/>
      <c r="AU106" s="158" t="s">
        <v>145</v>
      </c>
      <c r="AV106" s="158" t="s">
        <v>82</v>
      </c>
      <c r="AW106" s="13" t="s">
        <v>80</v>
      </c>
      <c r="AX106" s="13" t="s">
        <v>34</v>
      </c>
      <c r="AY106" s="13" t="s">
        <v>72</v>
      </c>
      <c r="AZ106" s="158" t="s">
        <v>134</v>
      </c>
    </row>
    <row r="107" spans="1:52" s="14" customFormat="1">
      <c r="B107" s="164"/>
      <c r="D107" s="152" t="s">
        <v>145</v>
      </c>
      <c r="E107" s="165" t="s">
        <v>3</v>
      </c>
      <c r="F107" s="166" t="s">
        <v>82</v>
      </c>
      <c r="H107" s="167">
        <v>2</v>
      </c>
      <c r="I107" s="168"/>
      <c r="M107" s="164"/>
      <c r="N107" s="169"/>
      <c r="O107" s="170"/>
      <c r="P107" s="170"/>
      <c r="Q107" s="170"/>
      <c r="R107" s="170"/>
      <c r="S107" s="170"/>
      <c r="T107" s="170"/>
      <c r="U107" s="171"/>
      <c r="AU107" s="165" t="s">
        <v>145</v>
      </c>
      <c r="AV107" s="165" t="s">
        <v>82</v>
      </c>
      <c r="AW107" s="14" t="s">
        <v>82</v>
      </c>
      <c r="AX107" s="14" t="s">
        <v>34</v>
      </c>
      <c r="AY107" s="14" t="s">
        <v>72</v>
      </c>
      <c r="AZ107" s="165" t="s">
        <v>134</v>
      </c>
    </row>
    <row r="108" spans="1:52" s="13" customFormat="1">
      <c r="B108" s="157"/>
      <c r="D108" s="152" t="s">
        <v>145</v>
      </c>
      <c r="E108" s="158" t="s">
        <v>3</v>
      </c>
      <c r="F108" s="159" t="s">
        <v>1044</v>
      </c>
      <c r="H108" s="158" t="s">
        <v>3</v>
      </c>
      <c r="I108" s="160"/>
      <c r="M108" s="157"/>
      <c r="N108" s="161"/>
      <c r="O108" s="162"/>
      <c r="P108" s="162"/>
      <c r="Q108" s="162"/>
      <c r="R108" s="162"/>
      <c r="S108" s="162"/>
      <c r="T108" s="162"/>
      <c r="U108" s="163"/>
      <c r="AU108" s="158" t="s">
        <v>145</v>
      </c>
      <c r="AV108" s="158" t="s">
        <v>82</v>
      </c>
      <c r="AW108" s="13" t="s">
        <v>80</v>
      </c>
      <c r="AX108" s="13" t="s">
        <v>34</v>
      </c>
      <c r="AY108" s="13" t="s">
        <v>72</v>
      </c>
      <c r="AZ108" s="158" t="s">
        <v>134</v>
      </c>
    </row>
    <row r="109" spans="1:52" s="14" customFormat="1">
      <c r="B109" s="164"/>
      <c r="D109" s="152" t="s">
        <v>145</v>
      </c>
      <c r="E109" s="165" t="s">
        <v>3</v>
      </c>
      <c r="F109" s="166" t="s">
        <v>82</v>
      </c>
      <c r="H109" s="167">
        <v>2</v>
      </c>
      <c r="I109" s="168"/>
      <c r="M109" s="164"/>
      <c r="N109" s="169"/>
      <c r="O109" s="170"/>
      <c r="P109" s="170"/>
      <c r="Q109" s="170"/>
      <c r="R109" s="170"/>
      <c r="S109" s="170"/>
      <c r="T109" s="170"/>
      <c r="U109" s="171"/>
      <c r="AU109" s="165" t="s">
        <v>145</v>
      </c>
      <c r="AV109" s="165" t="s">
        <v>82</v>
      </c>
      <c r="AW109" s="14" t="s">
        <v>82</v>
      </c>
      <c r="AX109" s="14" t="s">
        <v>34</v>
      </c>
      <c r="AY109" s="14" t="s">
        <v>72</v>
      </c>
      <c r="AZ109" s="165" t="s">
        <v>134</v>
      </c>
    </row>
    <row r="110" spans="1:52" s="13" customFormat="1">
      <c r="B110" s="157"/>
      <c r="D110" s="152" t="s">
        <v>145</v>
      </c>
      <c r="E110" s="158" t="s">
        <v>3</v>
      </c>
      <c r="F110" s="159" t="s">
        <v>1045</v>
      </c>
      <c r="H110" s="158" t="s">
        <v>3</v>
      </c>
      <c r="I110" s="160"/>
      <c r="M110" s="157"/>
      <c r="N110" s="161"/>
      <c r="O110" s="162"/>
      <c r="P110" s="162"/>
      <c r="Q110" s="162"/>
      <c r="R110" s="162"/>
      <c r="S110" s="162"/>
      <c r="T110" s="162"/>
      <c r="U110" s="163"/>
      <c r="AU110" s="158" t="s">
        <v>145</v>
      </c>
      <c r="AV110" s="158" t="s">
        <v>82</v>
      </c>
      <c r="AW110" s="13" t="s">
        <v>80</v>
      </c>
      <c r="AX110" s="13" t="s">
        <v>34</v>
      </c>
      <c r="AY110" s="13" t="s">
        <v>72</v>
      </c>
      <c r="AZ110" s="158" t="s">
        <v>134</v>
      </c>
    </row>
    <row r="111" spans="1:52" s="14" customFormat="1">
      <c r="B111" s="164"/>
      <c r="D111" s="152" t="s">
        <v>145</v>
      </c>
      <c r="E111" s="165" t="s">
        <v>3</v>
      </c>
      <c r="F111" s="166" t="s">
        <v>82</v>
      </c>
      <c r="H111" s="167">
        <v>2</v>
      </c>
      <c r="I111" s="168"/>
      <c r="M111" s="164"/>
      <c r="N111" s="169"/>
      <c r="O111" s="170"/>
      <c r="P111" s="170"/>
      <c r="Q111" s="170"/>
      <c r="R111" s="170"/>
      <c r="S111" s="170"/>
      <c r="T111" s="170"/>
      <c r="U111" s="171"/>
      <c r="AU111" s="165" t="s">
        <v>145</v>
      </c>
      <c r="AV111" s="165" t="s">
        <v>82</v>
      </c>
      <c r="AW111" s="14" t="s">
        <v>82</v>
      </c>
      <c r="AX111" s="14" t="s">
        <v>34</v>
      </c>
      <c r="AY111" s="14" t="s">
        <v>72</v>
      </c>
      <c r="AZ111" s="165" t="s">
        <v>134</v>
      </c>
    </row>
    <row r="112" spans="1:52" s="15" customFormat="1">
      <c r="B112" s="172"/>
      <c r="D112" s="152" t="s">
        <v>145</v>
      </c>
      <c r="E112" s="173" t="s">
        <v>3</v>
      </c>
      <c r="F112" s="174" t="s">
        <v>155</v>
      </c>
      <c r="H112" s="175">
        <v>14</v>
      </c>
      <c r="I112" s="176"/>
      <c r="M112" s="172"/>
      <c r="N112" s="177"/>
      <c r="O112" s="178"/>
      <c r="P112" s="178"/>
      <c r="Q112" s="178"/>
      <c r="R112" s="178"/>
      <c r="S112" s="178"/>
      <c r="T112" s="178"/>
      <c r="U112" s="179"/>
      <c r="AU112" s="173" t="s">
        <v>145</v>
      </c>
      <c r="AV112" s="173" t="s">
        <v>82</v>
      </c>
      <c r="AW112" s="15" t="s">
        <v>141</v>
      </c>
      <c r="AX112" s="15" t="s">
        <v>34</v>
      </c>
      <c r="AY112" s="15" t="s">
        <v>80</v>
      </c>
      <c r="AZ112" s="173" t="s">
        <v>134</v>
      </c>
    </row>
    <row r="113" spans="1:66" s="2" customFormat="1" ht="14.45" customHeight="1">
      <c r="A113" s="33"/>
      <c r="B113" s="138"/>
      <c r="C113" s="139" t="s">
        <v>141</v>
      </c>
      <c r="D113" s="139" t="s">
        <v>136</v>
      </c>
      <c r="E113" s="140" t="s">
        <v>1046</v>
      </c>
      <c r="F113" s="141" t="s">
        <v>1047</v>
      </c>
      <c r="G113" s="142" t="s">
        <v>172</v>
      </c>
      <c r="H113" s="143">
        <v>14</v>
      </c>
      <c r="I113" s="144"/>
      <c r="J113" s="145">
        <f>ROUND(I113*H113,2)</f>
        <v>0</v>
      </c>
      <c r="K113" s="141" t="s">
        <v>140</v>
      </c>
      <c r="L113" s="282" t="s">
        <v>1410</v>
      </c>
      <c r="M113" s="34"/>
      <c r="N113" s="146" t="s">
        <v>3</v>
      </c>
      <c r="O113" s="147" t="s">
        <v>43</v>
      </c>
      <c r="P113" s="54"/>
      <c r="Q113" s="148">
        <f>P113*H113</f>
        <v>0</v>
      </c>
      <c r="R113" s="148">
        <v>0</v>
      </c>
      <c r="S113" s="148">
        <f>R113*H113</f>
        <v>0</v>
      </c>
      <c r="T113" s="148">
        <v>0</v>
      </c>
      <c r="U113" s="149">
        <f>T113*H113</f>
        <v>0</v>
      </c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S113" s="150" t="s">
        <v>141</v>
      </c>
      <c r="AU113" s="150" t="s">
        <v>136</v>
      </c>
      <c r="AV113" s="150" t="s">
        <v>82</v>
      </c>
      <c r="AZ113" s="18" t="s">
        <v>134</v>
      </c>
      <c r="BF113" s="151">
        <f>IF(O113="základní",J113,0)</f>
        <v>0</v>
      </c>
      <c r="BG113" s="151">
        <f>IF(O113="snížená",J113,0)</f>
        <v>0</v>
      </c>
      <c r="BH113" s="151">
        <f>IF(O113="zákl. přenesená",J113,0)</f>
        <v>0</v>
      </c>
      <c r="BI113" s="151">
        <f>IF(O113="sníž. přenesená",J113,0)</f>
        <v>0</v>
      </c>
      <c r="BJ113" s="151">
        <f>IF(O113="nulová",J113,0)</f>
        <v>0</v>
      </c>
      <c r="BK113" s="18" t="s">
        <v>80</v>
      </c>
      <c r="BL113" s="151">
        <f>ROUND(I113*H113,2)</f>
        <v>0</v>
      </c>
      <c r="BM113" s="18" t="s">
        <v>141</v>
      </c>
      <c r="BN113" s="150" t="s">
        <v>1128</v>
      </c>
    </row>
    <row r="114" spans="1:66" s="2" customFormat="1">
      <c r="A114" s="33"/>
      <c r="B114" s="34"/>
      <c r="C114" s="33"/>
      <c r="D114" s="152" t="s">
        <v>143</v>
      </c>
      <c r="E114" s="33"/>
      <c r="F114" s="153" t="s">
        <v>1049</v>
      </c>
      <c r="G114" s="33"/>
      <c r="H114" s="33"/>
      <c r="I114" s="154"/>
      <c r="J114" s="33"/>
      <c r="K114" s="33"/>
      <c r="M114" s="34"/>
      <c r="N114" s="155"/>
      <c r="O114" s="156"/>
      <c r="P114" s="54"/>
      <c r="Q114" s="54"/>
      <c r="R114" s="54"/>
      <c r="S114" s="54"/>
      <c r="T114" s="54"/>
      <c r="U114" s="55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U114" s="18" t="s">
        <v>143</v>
      </c>
      <c r="AV114" s="18" t="s">
        <v>82</v>
      </c>
    </row>
    <row r="115" spans="1:66" s="13" customFormat="1">
      <c r="B115" s="157"/>
      <c r="D115" s="152" t="s">
        <v>145</v>
      </c>
      <c r="E115" s="158" t="s">
        <v>3</v>
      </c>
      <c r="F115" s="159" t="s">
        <v>1038</v>
      </c>
      <c r="H115" s="158" t="s">
        <v>3</v>
      </c>
      <c r="I115" s="160"/>
      <c r="M115" s="157"/>
      <c r="N115" s="161"/>
      <c r="O115" s="162"/>
      <c r="P115" s="162"/>
      <c r="Q115" s="162"/>
      <c r="R115" s="162"/>
      <c r="S115" s="162"/>
      <c r="T115" s="162"/>
      <c r="U115" s="163"/>
      <c r="AU115" s="158" t="s">
        <v>145</v>
      </c>
      <c r="AV115" s="158" t="s">
        <v>82</v>
      </c>
      <c r="AW115" s="13" t="s">
        <v>80</v>
      </c>
      <c r="AX115" s="13" t="s">
        <v>34</v>
      </c>
      <c r="AY115" s="13" t="s">
        <v>72</v>
      </c>
      <c r="AZ115" s="158" t="s">
        <v>134</v>
      </c>
    </row>
    <row r="116" spans="1:66" s="13" customFormat="1">
      <c r="B116" s="157"/>
      <c r="D116" s="152" t="s">
        <v>145</v>
      </c>
      <c r="E116" s="158" t="s">
        <v>3</v>
      </c>
      <c r="F116" s="159" t="s">
        <v>1129</v>
      </c>
      <c r="H116" s="158" t="s">
        <v>3</v>
      </c>
      <c r="I116" s="160"/>
      <c r="M116" s="157"/>
      <c r="N116" s="161"/>
      <c r="O116" s="162"/>
      <c r="P116" s="162"/>
      <c r="Q116" s="162"/>
      <c r="R116" s="162"/>
      <c r="S116" s="162"/>
      <c r="T116" s="162"/>
      <c r="U116" s="163"/>
      <c r="AU116" s="158" t="s">
        <v>145</v>
      </c>
      <c r="AV116" s="158" t="s">
        <v>82</v>
      </c>
      <c r="AW116" s="13" t="s">
        <v>80</v>
      </c>
      <c r="AX116" s="13" t="s">
        <v>34</v>
      </c>
      <c r="AY116" s="13" t="s">
        <v>72</v>
      </c>
      <c r="AZ116" s="158" t="s">
        <v>134</v>
      </c>
    </row>
    <row r="117" spans="1:66" s="13" customFormat="1">
      <c r="B117" s="157"/>
      <c r="D117" s="152" t="s">
        <v>145</v>
      </c>
      <c r="E117" s="158" t="s">
        <v>3</v>
      </c>
      <c r="F117" s="159" t="s">
        <v>1040</v>
      </c>
      <c r="H117" s="158" t="s">
        <v>3</v>
      </c>
      <c r="I117" s="160"/>
      <c r="M117" s="157"/>
      <c r="N117" s="161"/>
      <c r="O117" s="162"/>
      <c r="P117" s="162"/>
      <c r="Q117" s="162"/>
      <c r="R117" s="162"/>
      <c r="S117" s="162"/>
      <c r="T117" s="162"/>
      <c r="U117" s="163"/>
      <c r="AU117" s="158" t="s">
        <v>145</v>
      </c>
      <c r="AV117" s="158" t="s">
        <v>82</v>
      </c>
      <c r="AW117" s="13" t="s">
        <v>80</v>
      </c>
      <c r="AX117" s="13" t="s">
        <v>34</v>
      </c>
      <c r="AY117" s="13" t="s">
        <v>72</v>
      </c>
      <c r="AZ117" s="158" t="s">
        <v>134</v>
      </c>
    </row>
    <row r="118" spans="1:66" s="14" customFormat="1">
      <c r="B118" s="164"/>
      <c r="D118" s="152" t="s">
        <v>145</v>
      </c>
      <c r="E118" s="165" t="s">
        <v>3</v>
      </c>
      <c r="F118" s="166" t="s">
        <v>82</v>
      </c>
      <c r="H118" s="167">
        <v>2</v>
      </c>
      <c r="I118" s="168"/>
      <c r="M118" s="164"/>
      <c r="N118" s="169"/>
      <c r="O118" s="170"/>
      <c r="P118" s="170"/>
      <c r="Q118" s="170"/>
      <c r="R118" s="170"/>
      <c r="S118" s="170"/>
      <c r="T118" s="170"/>
      <c r="U118" s="171"/>
      <c r="AU118" s="165" t="s">
        <v>145</v>
      </c>
      <c r="AV118" s="165" t="s">
        <v>82</v>
      </c>
      <c r="AW118" s="14" t="s">
        <v>82</v>
      </c>
      <c r="AX118" s="14" t="s">
        <v>34</v>
      </c>
      <c r="AY118" s="14" t="s">
        <v>72</v>
      </c>
      <c r="AZ118" s="165" t="s">
        <v>134</v>
      </c>
    </row>
    <row r="119" spans="1:66" s="13" customFormat="1">
      <c r="B119" s="157"/>
      <c r="D119" s="152" t="s">
        <v>145</v>
      </c>
      <c r="E119" s="158" t="s">
        <v>3</v>
      </c>
      <c r="F119" s="159" t="s">
        <v>1041</v>
      </c>
      <c r="H119" s="158" t="s">
        <v>3</v>
      </c>
      <c r="I119" s="160"/>
      <c r="M119" s="157"/>
      <c r="N119" s="161"/>
      <c r="O119" s="162"/>
      <c r="P119" s="162"/>
      <c r="Q119" s="162"/>
      <c r="R119" s="162"/>
      <c r="S119" s="162"/>
      <c r="T119" s="162"/>
      <c r="U119" s="163"/>
      <c r="AU119" s="158" t="s">
        <v>145</v>
      </c>
      <c r="AV119" s="158" t="s">
        <v>82</v>
      </c>
      <c r="AW119" s="13" t="s">
        <v>80</v>
      </c>
      <c r="AX119" s="13" t="s">
        <v>34</v>
      </c>
      <c r="AY119" s="13" t="s">
        <v>72</v>
      </c>
      <c r="AZ119" s="158" t="s">
        <v>134</v>
      </c>
    </row>
    <row r="120" spans="1:66" s="14" customFormat="1">
      <c r="B120" s="164"/>
      <c r="D120" s="152" t="s">
        <v>145</v>
      </c>
      <c r="E120" s="165" t="s">
        <v>3</v>
      </c>
      <c r="F120" s="166" t="s">
        <v>82</v>
      </c>
      <c r="H120" s="167">
        <v>2</v>
      </c>
      <c r="I120" s="168"/>
      <c r="M120" s="164"/>
      <c r="N120" s="169"/>
      <c r="O120" s="170"/>
      <c r="P120" s="170"/>
      <c r="Q120" s="170"/>
      <c r="R120" s="170"/>
      <c r="S120" s="170"/>
      <c r="T120" s="170"/>
      <c r="U120" s="171"/>
      <c r="AU120" s="165" t="s">
        <v>145</v>
      </c>
      <c r="AV120" s="165" t="s">
        <v>82</v>
      </c>
      <c r="AW120" s="14" t="s">
        <v>82</v>
      </c>
      <c r="AX120" s="14" t="s">
        <v>34</v>
      </c>
      <c r="AY120" s="14" t="s">
        <v>72</v>
      </c>
      <c r="AZ120" s="165" t="s">
        <v>134</v>
      </c>
    </row>
    <row r="121" spans="1:66" s="13" customFormat="1">
      <c r="B121" s="157"/>
      <c r="D121" s="152" t="s">
        <v>145</v>
      </c>
      <c r="E121" s="158" t="s">
        <v>3</v>
      </c>
      <c r="F121" s="159" t="s">
        <v>1042</v>
      </c>
      <c r="H121" s="158" t="s">
        <v>3</v>
      </c>
      <c r="I121" s="160"/>
      <c r="M121" s="157"/>
      <c r="N121" s="161"/>
      <c r="O121" s="162"/>
      <c r="P121" s="162"/>
      <c r="Q121" s="162"/>
      <c r="R121" s="162"/>
      <c r="S121" s="162"/>
      <c r="T121" s="162"/>
      <c r="U121" s="163"/>
      <c r="AU121" s="158" t="s">
        <v>145</v>
      </c>
      <c r="AV121" s="158" t="s">
        <v>82</v>
      </c>
      <c r="AW121" s="13" t="s">
        <v>80</v>
      </c>
      <c r="AX121" s="13" t="s">
        <v>34</v>
      </c>
      <c r="AY121" s="13" t="s">
        <v>72</v>
      </c>
      <c r="AZ121" s="158" t="s">
        <v>134</v>
      </c>
    </row>
    <row r="122" spans="1:66" s="14" customFormat="1">
      <c r="B122" s="164"/>
      <c r="D122" s="152" t="s">
        <v>145</v>
      </c>
      <c r="E122" s="165" t="s">
        <v>3</v>
      </c>
      <c r="F122" s="166" t="s">
        <v>141</v>
      </c>
      <c r="H122" s="167">
        <v>4</v>
      </c>
      <c r="I122" s="168"/>
      <c r="M122" s="164"/>
      <c r="N122" s="169"/>
      <c r="O122" s="170"/>
      <c r="P122" s="170"/>
      <c r="Q122" s="170"/>
      <c r="R122" s="170"/>
      <c r="S122" s="170"/>
      <c r="T122" s="170"/>
      <c r="U122" s="171"/>
      <c r="AU122" s="165" t="s">
        <v>145</v>
      </c>
      <c r="AV122" s="165" t="s">
        <v>82</v>
      </c>
      <c r="AW122" s="14" t="s">
        <v>82</v>
      </c>
      <c r="AX122" s="14" t="s">
        <v>34</v>
      </c>
      <c r="AY122" s="14" t="s">
        <v>72</v>
      </c>
      <c r="AZ122" s="165" t="s">
        <v>134</v>
      </c>
    </row>
    <row r="123" spans="1:66" s="13" customFormat="1">
      <c r="B123" s="157"/>
      <c r="D123" s="152" t="s">
        <v>145</v>
      </c>
      <c r="E123" s="158" t="s">
        <v>3</v>
      </c>
      <c r="F123" s="159" t="s">
        <v>1043</v>
      </c>
      <c r="H123" s="158" t="s">
        <v>3</v>
      </c>
      <c r="I123" s="160"/>
      <c r="M123" s="157"/>
      <c r="N123" s="161"/>
      <c r="O123" s="162"/>
      <c r="P123" s="162"/>
      <c r="Q123" s="162"/>
      <c r="R123" s="162"/>
      <c r="S123" s="162"/>
      <c r="T123" s="162"/>
      <c r="U123" s="163"/>
      <c r="AU123" s="158" t="s">
        <v>145</v>
      </c>
      <c r="AV123" s="158" t="s">
        <v>82</v>
      </c>
      <c r="AW123" s="13" t="s">
        <v>80</v>
      </c>
      <c r="AX123" s="13" t="s">
        <v>34</v>
      </c>
      <c r="AY123" s="13" t="s">
        <v>72</v>
      </c>
      <c r="AZ123" s="158" t="s">
        <v>134</v>
      </c>
    </row>
    <row r="124" spans="1:66" s="14" customFormat="1">
      <c r="B124" s="164"/>
      <c r="D124" s="152" t="s">
        <v>145</v>
      </c>
      <c r="E124" s="165" t="s">
        <v>3</v>
      </c>
      <c r="F124" s="166" t="s">
        <v>82</v>
      </c>
      <c r="H124" s="167">
        <v>2</v>
      </c>
      <c r="I124" s="168"/>
      <c r="M124" s="164"/>
      <c r="N124" s="169"/>
      <c r="O124" s="170"/>
      <c r="P124" s="170"/>
      <c r="Q124" s="170"/>
      <c r="R124" s="170"/>
      <c r="S124" s="170"/>
      <c r="T124" s="170"/>
      <c r="U124" s="171"/>
      <c r="AU124" s="165" t="s">
        <v>145</v>
      </c>
      <c r="AV124" s="165" t="s">
        <v>82</v>
      </c>
      <c r="AW124" s="14" t="s">
        <v>82</v>
      </c>
      <c r="AX124" s="14" t="s">
        <v>34</v>
      </c>
      <c r="AY124" s="14" t="s">
        <v>72</v>
      </c>
      <c r="AZ124" s="165" t="s">
        <v>134</v>
      </c>
    </row>
    <row r="125" spans="1:66" s="13" customFormat="1">
      <c r="B125" s="157"/>
      <c r="D125" s="152" t="s">
        <v>145</v>
      </c>
      <c r="E125" s="158" t="s">
        <v>3</v>
      </c>
      <c r="F125" s="159" t="s">
        <v>1044</v>
      </c>
      <c r="H125" s="158" t="s">
        <v>3</v>
      </c>
      <c r="I125" s="160"/>
      <c r="M125" s="157"/>
      <c r="N125" s="161"/>
      <c r="O125" s="162"/>
      <c r="P125" s="162"/>
      <c r="Q125" s="162"/>
      <c r="R125" s="162"/>
      <c r="S125" s="162"/>
      <c r="T125" s="162"/>
      <c r="U125" s="163"/>
      <c r="AU125" s="158" t="s">
        <v>145</v>
      </c>
      <c r="AV125" s="158" t="s">
        <v>82</v>
      </c>
      <c r="AW125" s="13" t="s">
        <v>80</v>
      </c>
      <c r="AX125" s="13" t="s">
        <v>34</v>
      </c>
      <c r="AY125" s="13" t="s">
        <v>72</v>
      </c>
      <c r="AZ125" s="158" t="s">
        <v>134</v>
      </c>
    </row>
    <row r="126" spans="1:66" s="14" customFormat="1">
      <c r="B126" s="164"/>
      <c r="D126" s="152" t="s">
        <v>145</v>
      </c>
      <c r="E126" s="165" t="s">
        <v>3</v>
      </c>
      <c r="F126" s="166" t="s">
        <v>82</v>
      </c>
      <c r="H126" s="167">
        <v>2</v>
      </c>
      <c r="I126" s="168"/>
      <c r="M126" s="164"/>
      <c r="N126" s="169"/>
      <c r="O126" s="170"/>
      <c r="P126" s="170"/>
      <c r="Q126" s="170"/>
      <c r="R126" s="170"/>
      <c r="S126" s="170"/>
      <c r="T126" s="170"/>
      <c r="U126" s="171"/>
      <c r="AU126" s="165" t="s">
        <v>145</v>
      </c>
      <c r="AV126" s="165" t="s">
        <v>82</v>
      </c>
      <c r="AW126" s="14" t="s">
        <v>82</v>
      </c>
      <c r="AX126" s="14" t="s">
        <v>34</v>
      </c>
      <c r="AY126" s="14" t="s">
        <v>72</v>
      </c>
      <c r="AZ126" s="165" t="s">
        <v>134</v>
      </c>
    </row>
    <row r="127" spans="1:66" s="13" customFormat="1">
      <c r="B127" s="157"/>
      <c r="D127" s="152" t="s">
        <v>145</v>
      </c>
      <c r="E127" s="158" t="s">
        <v>3</v>
      </c>
      <c r="F127" s="159" t="s">
        <v>1045</v>
      </c>
      <c r="H127" s="158" t="s">
        <v>3</v>
      </c>
      <c r="I127" s="160"/>
      <c r="M127" s="157"/>
      <c r="N127" s="161"/>
      <c r="O127" s="162"/>
      <c r="P127" s="162"/>
      <c r="Q127" s="162"/>
      <c r="R127" s="162"/>
      <c r="S127" s="162"/>
      <c r="T127" s="162"/>
      <c r="U127" s="163"/>
      <c r="AU127" s="158" t="s">
        <v>145</v>
      </c>
      <c r="AV127" s="158" t="s">
        <v>82</v>
      </c>
      <c r="AW127" s="13" t="s">
        <v>80</v>
      </c>
      <c r="AX127" s="13" t="s">
        <v>34</v>
      </c>
      <c r="AY127" s="13" t="s">
        <v>72</v>
      </c>
      <c r="AZ127" s="158" t="s">
        <v>134</v>
      </c>
    </row>
    <row r="128" spans="1:66" s="14" customFormat="1">
      <c r="B128" s="164"/>
      <c r="D128" s="152" t="s">
        <v>145</v>
      </c>
      <c r="E128" s="165" t="s">
        <v>3</v>
      </c>
      <c r="F128" s="166" t="s">
        <v>82</v>
      </c>
      <c r="H128" s="167">
        <v>2</v>
      </c>
      <c r="I128" s="168"/>
      <c r="M128" s="164"/>
      <c r="N128" s="169"/>
      <c r="O128" s="170"/>
      <c r="P128" s="170"/>
      <c r="Q128" s="170"/>
      <c r="R128" s="170"/>
      <c r="S128" s="170"/>
      <c r="T128" s="170"/>
      <c r="U128" s="171"/>
      <c r="AU128" s="165" t="s">
        <v>145</v>
      </c>
      <c r="AV128" s="165" t="s">
        <v>82</v>
      </c>
      <c r="AW128" s="14" t="s">
        <v>82</v>
      </c>
      <c r="AX128" s="14" t="s">
        <v>34</v>
      </c>
      <c r="AY128" s="14" t="s">
        <v>72</v>
      </c>
      <c r="AZ128" s="165" t="s">
        <v>134</v>
      </c>
    </row>
    <row r="129" spans="1:66" s="15" customFormat="1">
      <c r="B129" s="172"/>
      <c r="D129" s="152" t="s">
        <v>145</v>
      </c>
      <c r="E129" s="173" t="s">
        <v>3</v>
      </c>
      <c r="F129" s="174" t="s">
        <v>155</v>
      </c>
      <c r="H129" s="175">
        <v>14</v>
      </c>
      <c r="I129" s="176"/>
      <c r="M129" s="172"/>
      <c r="N129" s="177"/>
      <c r="O129" s="178"/>
      <c r="P129" s="178"/>
      <c r="Q129" s="178"/>
      <c r="R129" s="178"/>
      <c r="S129" s="178"/>
      <c r="T129" s="178"/>
      <c r="U129" s="179"/>
      <c r="AU129" s="173" t="s">
        <v>145</v>
      </c>
      <c r="AV129" s="173" t="s">
        <v>82</v>
      </c>
      <c r="AW129" s="15" t="s">
        <v>141</v>
      </c>
      <c r="AX129" s="15" t="s">
        <v>34</v>
      </c>
      <c r="AY129" s="15" t="s">
        <v>80</v>
      </c>
      <c r="AZ129" s="173" t="s">
        <v>134</v>
      </c>
    </row>
    <row r="130" spans="1:66" s="2" customFormat="1" ht="14.45" customHeight="1">
      <c r="A130" s="33"/>
      <c r="B130" s="138"/>
      <c r="C130" s="180" t="s">
        <v>177</v>
      </c>
      <c r="D130" s="180" t="s">
        <v>494</v>
      </c>
      <c r="E130" s="181" t="s">
        <v>1051</v>
      </c>
      <c r="F130" s="182" t="s">
        <v>1052</v>
      </c>
      <c r="G130" s="183" t="s">
        <v>172</v>
      </c>
      <c r="H130" s="184">
        <v>2</v>
      </c>
      <c r="I130" s="185"/>
      <c r="J130" s="186">
        <f>ROUND(I130*H130,2)</f>
        <v>0</v>
      </c>
      <c r="K130" s="182" t="s">
        <v>140</v>
      </c>
      <c r="L130" s="282" t="s">
        <v>1410</v>
      </c>
      <c r="M130" s="187"/>
      <c r="N130" s="188" t="s">
        <v>3</v>
      </c>
      <c r="O130" s="189" t="s">
        <v>43</v>
      </c>
      <c r="P130" s="54"/>
      <c r="Q130" s="148">
        <f>P130*H130</f>
        <v>0</v>
      </c>
      <c r="R130" s="148">
        <v>5.0000000000000001E-3</v>
      </c>
      <c r="S130" s="148">
        <f>R130*H130</f>
        <v>0.01</v>
      </c>
      <c r="T130" s="148">
        <v>0</v>
      </c>
      <c r="U130" s="149">
        <f>T130*H130</f>
        <v>0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S130" s="150" t="s">
        <v>195</v>
      </c>
      <c r="AU130" s="150" t="s">
        <v>494</v>
      </c>
      <c r="AV130" s="150" t="s">
        <v>82</v>
      </c>
      <c r="AZ130" s="18" t="s">
        <v>134</v>
      </c>
      <c r="BF130" s="151">
        <f>IF(O130="základní",J130,0)</f>
        <v>0</v>
      </c>
      <c r="BG130" s="151">
        <f>IF(O130="snížená",J130,0)</f>
        <v>0</v>
      </c>
      <c r="BH130" s="151">
        <f>IF(O130="zákl. přenesená",J130,0)</f>
        <v>0</v>
      </c>
      <c r="BI130" s="151">
        <f>IF(O130="sníž. přenesená",J130,0)</f>
        <v>0</v>
      </c>
      <c r="BJ130" s="151">
        <f>IF(O130="nulová",J130,0)</f>
        <v>0</v>
      </c>
      <c r="BK130" s="18" t="s">
        <v>80</v>
      </c>
      <c r="BL130" s="151">
        <f>ROUND(I130*H130,2)</f>
        <v>0</v>
      </c>
      <c r="BM130" s="18" t="s">
        <v>141</v>
      </c>
      <c r="BN130" s="150" t="s">
        <v>1130</v>
      </c>
    </row>
    <row r="131" spans="1:66" s="2" customFormat="1">
      <c r="A131" s="33"/>
      <c r="B131" s="34"/>
      <c r="C131" s="33"/>
      <c r="D131" s="152" t="s">
        <v>143</v>
      </c>
      <c r="E131" s="33"/>
      <c r="F131" s="153" t="s">
        <v>1052</v>
      </c>
      <c r="G131" s="33"/>
      <c r="H131" s="33"/>
      <c r="I131" s="154"/>
      <c r="J131" s="33"/>
      <c r="K131" s="33"/>
      <c r="M131" s="34"/>
      <c r="N131" s="155"/>
      <c r="O131" s="156"/>
      <c r="P131" s="54"/>
      <c r="Q131" s="54"/>
      <c r="R131" s="54"/>
      <c r="S131" s="54"/>
      <c r="T131" s="54"/>
      <c r="U131" s="55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U131" s="18" t="s">
        <v>143</v>
      </c>
      <c r="AV131" s="18" t="s">
        <v>82</v>
      </c>
    </row>
    <row r="132" spans="1:66" s="13" customFormat="1">
      <c r="B132" s="157"/>
      <c r="D132" s="152" t="s">
        <v>145</v>
      </c>
      <c r="E132" s="158" t="s">
        <v>3</v>
      </c>
      <c r="F132" s="159" t="s">
        <v>1038</v>
      </c>
      <c r="H132" s="158" t="s">
        <v>3</v>
      </c>
      <c r="I132" s="160"/>
      <c r="M132" s="157"/>
      <c r="N132" s="161"/>
      <c r="O132" s="162"/>
      <c r="P132" s="162"/>
      <c r="Q132" s="162"/>
      <c r="R132" s="162"/>
      <c r="S132" s="162"/>
      <c r="T132" s="162"/>
      <c r="U132" s="163"/>
      <c r="AU132" s="158" t="s">
        <v>145</v>
      </c>
      <c r="AV132" s="158" t="s">
        <v>82</v>
      </c>
      <c r="AW132" s="13" t="s">
        <v>80</v>
      </c>
      <c r="AX132" s="13" t="s">
        <v>34</v>
      </c>
      <c r="AY132" s="13" t="s">
        <v>72</v>
      </c>
      <c r="AZ132" s="158" t="s">
        <v>134</v>
      </c>
    </row>
    <row r="133" spans="1:66" s="13" customFormat="1">
      <c r="B133" s="157"/>
      <c r="D133" s="152" t="s">
        <v>145</v>
      </c>
      <c r="E133" s="158" t="s">
        <v>3</v>
      </c>
      <c r="F133" s="159" t="s">
        <v>1054</v>
      </c>
      <c r="H133" s="158" t="s">
        <v>3</v>
      </c>
      <c r="I133" s="160"/>
      <c r="M133" s="157"/>
      <c r="N133" s="161"/>
      <c r="O133" s="162"/>
      <c r="P133" s="162"/>
      <c r="Q133" s="162"/>
      <c r="R133" s="162"/>
      <c r="S133" s="162"/>
      <c r="T133" s="162"/>
      <c r="U133" s="163"/>
      <c r="AU133" s="158" t="s">
        <v>145</v>
      </c>
      <c r="AV133" s="158" t="s">
        <v>82</v>
      </c>
      <c r="AW133" s="13" t="s">
        <v>80</v>
      </c>
      <c r="AX133" s="13" t="s">
        <v>34</v>
      </c>
      <c r="AY133" s="13" t="s">
        <v>72</v>
      </c>
      <c r="AZ133" s="158" t="s">
        <v>134</v>
      </c>
    </row>
    <row r="134" spans="1:66" s="13" customFormat="1">
      <c r="B134" s="157"/>
      <c r="D134" s="152" t="s">
        <v>145</v>
      </c>
      <c r="E134" s="158" t="s">
        <v>3</v>
      </c>
      <c r="F134" s="159" t="s">
        <v>1044</v>
      </c>
      <c r="H134" s="158" t="s">
        <v>3</v>
      </c>
      <c r="I134" s="160"/>
      <c r="M134" s="157"/>
      <c r="N134" s="161"/>
      <c r="O134" s="162"/>
      <c r="P134" s="162"/>
      <c r="Q134" s="162"/>
      <c r="R134" s="162"/>
      <c r="S134" s="162"/>
      <c r="T134" s="162"/>
      <c r="U134" s="163"/>
      <c r="AU134" s="158" t="s">
        <v>145</v>
      </c>
      <c r="AV134" s="158" t="s">
        <v>82</v>
      </c>
      <c r="AW134" s="13" t="s">
        <v>80</v>
      </c>
      <c r="AX134" s="13" t="s">
        <v>34</v>
      </c>
      <c r="AY134" s="13" t="s">
        <v>72</v>
      </c>
      <c r="AZ134" s="158" t="s">
        <v>134</v>
      </c>
    </row>
    <row r="135" spans="1:66" s="14" customFormat="1">
      <c r="B135" s="164"/>
      <c r="D135" s="152" t="s">
        <v>145</v>
      </c>
      <c r="E135" s="165" t="s">
        <v>3</v>
      </c>
      <c r="F135" s="166" t="s">
        <v>82</v>
      </c>
      <c r="H135" s="167">
        <v>2</v>
      </c>
      <c r="I135" s="168"/>
      <c r="M135" s="164"/>
      <c r="N135" s="169"/>
      <c r="O135" s="170"/>
      <c r="P135" s="170"/>
      <c r="Q135" s="170"/>
      <c r="R135" s="170"/>
      <c r="S135" s="170"/>
      <c r="T135" s="170"/>
      <c r="U135" s="171"/>
      <c r="AU135" s="165" t="s">
        <v>145</v>
      </c>
      <c r="AV135" s="165" t="s">
        <v>82</v>
      </c>
      <c r="AW135" s="14" t="s">
        <v>82</v>
      </c>
      <c r="AX135" s="14" t="s">
        <v>34</v>
      </c>
      <c r="AY135" s="14" t="s">
        <v>80</v>
      </c>
      <c r="AZ135" s="165" t="s">
        <v>134</v>
      </c>
    </row>
    <row r="136" spans="1:66" s="2" customFormat="1" ht="14.45" customHeight="1">
      <c r="A136" s="33"/>
      <c r="B136" s="138"/>
      <c r="C136" s="180" t="s">
        <v>183</v>
      </c>
      <c r="D136" s="180" t="s">
        <v>494</v>
      </c>
      <c r="E136" s="181" t="s">
        <v>1055</v>
      </c>
      <c r="F136" s="182" t="s">
        <v>1056</v>
      </c>
      <c r="G136" s="183" t="s">
        <v>172</v>
      </c>
      <c r="H136" s="184">
        <v>2</v>
      </c>
      <c r="I136" s="185"/>
      <c r="J136" s="186">
        <f>ROUND(I136*H136,2)</f>
        <v>0</v>
      </c>
      <c r="K136" s="182" t="s">
        <v>140</v>
      </c>
      <c r="L136" s="282" t="s">
        <v>1410</v>
      </c>
      <c r="M136" s="187"/>
      <c r="N136" s="188" t="s">
        <v>3</v>
      </c>
      <c r="O136" s="189" t="s">
        <v>43</v>
      </c>
      <c r="P136" s="54"/>
      <c r="Q136" s="148">
        <f>P136*H136</f>
        <v>0</v>
      </c>
      <c r="R136" s="148">
        <v>2.3E-3</v>
      </c>
      <c r="S136" s="148">
        <f>R136*H136</f>
        <v>4.5999999999999999E-3</v>
      </c>
      <c r="T136" s="148">
        <v>0</v>
      </c>
      <c r="U136" s="149">
        <f>T136*H136</f>
        <v>0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S136" s="150" t="s">
        <v>195</v>
      </c>
      <c r="AU136" s="150" t="s">
        <v>494</v>
      </c>
      <c r="AV136" s="150" t="s">
        <v>82</v>
      </c>
      <c r="AZ136" s="18" t="s">
        <v>134</v>
      </c>
      <c r="BF136" s="151">
        <f>IF(O136="základní",J136,0)</f>
        <v>0</v>
      </c>
      <c r="BG136" s="151">
        <f>IF(O136="snížená",J136,0)</f>
        <v>0</v>
      </c>
      <c r="BH136" s="151">
        <f>IF(O136="zákl. přenesená",J136,0)</f>
        <v>0</v>
      </c>
      <c r="BI136" s="151">
        <f>IF(O136="sníž. přenesená",J136,0)</f>
        <v>0</v>
      </c>
      <c r="BJ136" s="151">
        <f>IF(O136="nulová",J136,0)</f>
        <v>0</v>
      </c>
      <c r="BK136" s="18" t="s">
        <v>80</v>
      </c>
      <c r="BL136" s="151">
        <f>ROUND(I136*H136,2)</f>
        <v>0</v>
      </c>
      <c r="BM136" s="18" t="s">
        <v>141</v>
      </c>
      <c r="BN136" s="150" t="s">
        <v>1131</v>
      </c>
    </row>
    <row r="137" spans="1:66" s="2" customFormat="1">
      <c r="A137" s="33"/>
      <c r="B137" s="34"/>
      <c r="C137" s="33"/>
      <c r="D137" s="152" t="s">
        <v>143</v>
      </c>
      <c r="E137" s="33"/>
      <c r="F137" s="153" t="s">
        <v>1056</v>
      </c>
      <c r="G137" s="33"/>
      <c r="H137" s="33"/>
      <c r="I137" s="154"/>
      <c r="J137" s="33"/>
      <c r="K137" s="33"/>
      <c r="M137" s="34"/>
      <c r="N137" s="155"/>
      <c r="O137" s="156"/>
      <c r="P137" s="54"/>
      <c r="Q137" s="54"/>
      <c r="R137" s="54"/>
      <c r="S137" s="54"/>
      <c r="T137" s="54"/>
      <c r="U137" s="55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U137" s="18" t="s">
        <v>143</v>
      </c>
      <c r="AV137" s="18" t="s">
        <v>82</v>
      </c>
    </row>
    <row r="138" spans="1:66" s="13" customFormat="1">
      <c r="B138" s="157"/>
      <c r="D138" s="152" t="s">
        <v>145</v>
      </c>
      <c r="E138" s="158" t="s">
        <v>3</v>
      </c>
      <c r="F138" s="159" t="s">
        <v>1038</v>
      </c>
      <c r="H138" s="158" t="s">
        <v>3</v>
      </c>
      <c r="I138" s="160"/>
      <c r="M138" s="157"/>
      <c r="N138" s="161"/>
      <c r="O138" s="162"/>
      <c r="P138" s="162"/>
      <c r="Q138" s="162"/>
      <c r="R138" s="162"/>
      <c r="S138" s="162"/>
      <c r="T138" s="162"/>
      <c r="U138" s="163"/>
      <c r="AU138" s="158" t="s">
        <v>145</v>
      </c>
      <c r="AV138" s="158" t="s">
        <v>82</v>
      </c>
      <c r="AW138" s="13" t="s">
        <v>80</v>
      </c>
      <c r="AX138" s="13" t="s">
        <v>34</v>
      </c>
      <c r="AY138" s="13" t="s">
        <v>72</v>
      </c>
      <c r="AZ138" s="158" t="s">
        <v>134</v>
      </c>
    </row>
    <row r="139" spans="1:66" s="13" customFormat="1">
      <c r="B139" s="157"/>
      <c r="D139" s="152" t="s">
        <v>145</v>
      </c>
      <c r="E139" s="158" t="s">
        <v>3</v>
      </c>
      <c r="F139" s="159" t="s">
        <v>1054</v>
      </c>
      <c r="H139" s="158" t="s">
        <v>3</v>
      </c>
      <c r="I139" s="160"/>
      <c r="M139" s="157"/>
      <c r="N139" s="161"/>
      <c r="O139" s="162"/>
      <c r="P139" s="162"/>
      <c r="Q139" s="162"/>
      <c r="R139" s="162"/>
      <c r="S139" s="162"/>
      <c r="T139" s="162"/>
      <c r="U139" s="163"/>
      <c r="AU139" s="158" t="s">
        <v>145</v>
      </c>
      <c r="AV139" s="158" t="s">
        <v>82</v>
      </c>
      <c r="AW139" s="13" t="s">
        <v>80</v>
      </c>
      <c r="AX139" s="13" t="s">
        <v>34</v>
      </c>
      <c r="AY139" s="13" t="s">
        <v>72</v>
      </c>
      <c r="AZ139" s="158" t="s">
        <v>134</v>
      </c>
    </row>
    <row r="140" spans="1:66" s="13" customFormat="1">
      <c r="B140" s="157"/>
      <c r="D140" s="152" t="s">
        <v>145</v>
      </c>
      <c r="E140" s="158" t="s">
        <v>3</v>
      </c>
      <c r="F140" s="159" t="s">
        <v>1043</v>
      </c>
      <c r="H140" s="158" t="s">
        <v>3</v>
      </c>
      <c r="I140" s="160"/>
      <c r="M140" s="157"/>
      <c r="N140" s="161"/>
      <c r="O140" s="162"/>
      <c r="P140" s="162"/>
      <c r="Q140" s="162"/>
      <c r="R140" s="162"/>
      <c r="S140" s="162"/>
      <c r="T140" s="162"/>
      <c r="U140" s="163"/>
      <c r="AU140" s="158" t="s">
        <v>145</v>
      </c>
      <c r="AV140" s="158" t="s">
        <v>82</v>
      </c>
      <c r="AW140" s="13" t="s">
        <v>80</v>
      </c>
      <c r="AX140" s="13" t="s">
        <v>34</v>
      </c>
      <c r="AY140" s="13" t="s">
        <v>72</v>
      </c>
      <c r="AZ140" s="158" t="s">
        <v>134</v>
      </c>
    </row>
    <row r="141" spans="1:66" s="14" customFormat="1">
      <c r="B141" s="164"/>
      <c r="D141" s="152" t="s">
        <v>145</v>
      </c>
      <c r="E141" s="165" t="s">
        <v>3</v>
      </c>
      <c r="F141" s="166" t="s">
        <v>82</v>
      </c>
      <c r="H141" s="167">
        <v>2</v>
      </c>
      <c r="I141" s="168"/>
      <c r="M141" s="164"/>
      <c r="N141" s="169"/>
      <c r="O141" s="170"/>
      <c r="P141" s="170"/>
      <c r="Q141" s="170"/>
      <c r="R141" s="170"/>
      <c r="S141" s="170"/>
      <c r="T141" s="170"/>
      <c r="U141" s="171"/>
      <c r="AU141" s="165" t="s">
        <v>145</v>
      </c>
      <c r="AV141" s="165" t="s">
        <v>82</v>
      </c>
      <c r="AW141" s="14" t="s">
        <v>82</v>
      </c>
      <c r="AX141" s="14" t="s">
        <v>34</v>
      </c>
      <c r="AY141" s="14" t="s">
        <v>80</v>
      </c>
      <c r="AZ141" s="165" t="s">
        <v>134</v>
      </c>
    </row>
    <row r="142" spans="1:66" s="2" customFormat="1" ht="14.45" customHeight="1">
      <c r="A142" s="33"/>
      <c r="B142" s="138"/>
      <c r="C142" s="180" t="s">
        <v>189</v>
      </c>
      <c r="D142" s="180" t="s">
        <v>494</v>
      </c>
      <c r="E142" s="181" t="s">
        <v>1058</v>
      </c>
      <c r="F142" s="182" t="s">
        <v>1059</v>
      </c>
      <c r="G142" s="183" t="s">
        <v>172</v>
      </c>
      <c r="H142" s="184">
        <v>2</v>
      </c>
      <c r="I142" s="185"/>
      <c r="J142" s="186">
        <f>ROUND(I142*H142,2)</f>
        <v>0</v>
      </c>
      <c r="K142" s="182" t="s">
        <v>3</v>
      </c>
      <c r="L142" s="282" t="s">
        <v>1410</v>
      </c>
      <c r="M142" s="187"/>
      <c r="N142" s="188" t="s">
        <v>3</v>
      </c>
      <c r="O142" s="189" t="s">
        <v>43</v>
      </c>
      <c r="P142" s="54"/>
      <c r="Q142" s="148">
        <f>P142*H142</f>
        <v>0</v>
      </c>
      <c r="R142" s="148">
        <v>3.5000000000000001E-3</v>
      </c>
      <c r="S142" s="148">
        <f>R142*H142</f>
        <v>7.0000000000000001E-3</v>
      </c>
      <c r="T142" s="148">
        <v>0</v>
      </c>
      <c r="U142" s="149">
        <f>T142*H142</f>
        <v>0</v>
      </c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S142" s="150" t="s">
        <v>195</v>
      </c>
      <c r="AU142" s="150" t="s">
        <v>494</v>
      </c>
      <c r="AV142" s="150" t="s">
        <v>82</v>
      </c>
      <c r="AZ142" s="18" t="s">
        <v>134</v>
      </c>
      <c r="BF142" s="151">
        <f>IF(O142="základní",J142,0)</f>
        <v>0</v>
      </c>
      <c r="BG142" s="151">
        <f>IF(O142="snížená",J142,0)</f>
        <v>0</v>
      </c>
      <c r="BH142" s="151">
        <f>IF(O142="zákl. přenesená",J142,0)</f>
        <v>0</v>
      </c>
      <c r="BI142" s="151">
        <f>IF(O142="sníž. přenesená",J142,0)</f>
        <v>0</v>
      </c>
      <c r="BJ142" s="151">
        <f>IF(O142="nulová",J142,0)</f>
        <v>0</v>
      </c>
      <c r="BK142" s="18" t="s">
        <v>80</v>
      </c>
      <c r="BL142" s="151">
        <f>ROUND(I142*H142,2)</f>
        <v>0</v>
      </c>
      <c r="BM142" s="18" t="s">
        <v>141</v>
      </c>
      <c r="BN142" s="150" t="s">
        <v>1132</v>
      </c>
    </row>
    <row r="143" spans="1:66" s="2" customFormat="1">
      <c r="A143" s="33"/>
      <c r="B143" s="34"/>
      <c r="C143" s="33"/>
      <c r="D143" s="152" t="s">
        <v>143</v>
      </c>
      <c r="E143" s="33"/>
      <c r="F143" s="153" t="s">
        <v>1059</v>
      </c>
      <c r="G143" s="33"/>
      <c r="H143" s="33"/>
      <c r="I143" s="154"/>
      <c r="J143" s="33"/>
      <c r="K143" s="33"/>
      <c r="M143" s="34"/>
      <c r="N143" s="155"/>
      <c r="O143" s="156"/>
      <c r="P143" s="54"/>
      <c r="Q143" s="54"/>
      <c r="R143" s="54"/>
      <c r="S143" s="54"/>
      <c r="T143" s="54"/>
      <c r="U143" s="55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U143" s="18" t="s">
        <v>143</v>
      </c>
      <c r="AV143" s="18" t="s">
        <v>82</v>
      </c>
    </row>
    <row r="144" spans="1:66" s="13" customFormat="1">
      <c r="B144" s="157"/>
      <c r="D144" s="152" t="s">
        <v>145</v>
      </c>
      <c r="E144" s="158" t="s">
        <v>3</v>
      </c>
      <c r="F144" s="159" t="s">
        <v>1038</v>
      </c>
      <c r="H144" s="158" t="s">
        <v>3</v>
      </c>
      <c r="I144" s="160"/>
      <c r="M144" s="157"/>
      <c r="N144" s="161"/>
      <c r="O144" s="162"/>
      <c r="P144" s="162"/>
      <c r="Q144" s="162"/>
      <c r="R144" s="162"/>
      <c r="S144" s="162"/>
      <c r="T144" s="162"/>
      <c r="U144" s="163"/>
      <c r="AU144" s="158" t="s">
        <v>145</v>
      </c>
      <c r="AV144" s="158" t="s">
        <v>82</v>
      </c>
      <c r="AW144" s="13" t="s">
        <v>80</v>
      </c>
      <c r="AX144" s="13" t="s">
        <v>34</v>
      </c>
      <c r="AY144" s="13" t="s">
        <v>72</v>
      </c>
      <c r="AZ144" s="158" t="s">
        <v>134</v>
      </c>
    </row>
    <row r="145" spans="1:66" s="13" customFormat="1">
      <c r="B145" s="157"/>
      <c r="D145" s="152" t="s">
        <v>145</v>
      </c>
      <c r="E145" s="158" t="s">
        <v>3</v>
      </c>
      <c r="F145" s="159" t="s">
        <v>1054</v>
      </c>
      <c r="H145" s="158" t="s">
        <v>3</v>
      </c>
      <c r="I145" s="160"/>
      <c r="M145" s="157"/>
      <c r="N145" s="161"/>
      <c r="O145" s="162"/>
      <c r="P145" s="162"/>
      <c r="Q145" s="162"/>
      <c r="R145" s="162"/>
      <c r="S145" s="162"/>
      <c r="T145" s="162"/>
      <c r="U145" s="163"/>
      <c r="AU145" s="158" t="s">
        <v>145</v>
      </c>
      <c r="AV145" s="158" t="s">
        <v>82</v>
      </c>
      <c r="AW145" s="13" t="s">
        <v>80</v>
      </c>
      <c r="AX145" s="13" t="s">
        <v>34</v>
      </c>
      <c r="AY145" s="13" t="s">
        <v>72</v>
      </c>
      <c r="AZ145" s="158" t="s">
        <v>134</v>
      </c>
    </row>
    <row r="146" spans="1:66" s="13" customFormat="1">
      <c r="B146" s="157"/>
      <c r="D146" s="152" t="s">
        <v>145</v>
      </c>
      <c r="E146" s="158" t="s">
        <v>3</v>
      </c>
      <c r="F146" s="159" t="s">
        <v>1040</v>
      </c>
      <c r="H146" s="158" t="s">
        <v>3</v>
      </c>
      <c r="I146" s="160"/>
      <c r="M146" s="157"/>
      <c r="N146" s="161"/>
      <c r="O146" s="162"/>
      <c r="P146" s="162"/>
      <c r="Q146" s="162"/>
      <c r="R146" s="162"/>
      <c r="S146" s="162"/>
      <c r="T146" s="162"/>
      <c r="U146" s="163"/>
      <c r="AU146" s="158" t="s">
        <v>145</v>
      </c>
      <c r="AV146" s="158" t="s">
        <v>82</v>
      </c>
      <c r="AW146" s="13" t="s">
        <v>80</v>
      </c>
      <c r="AX146" s="13" t="s">
        <v>34</v>
      </c>
      <c r="AY146" s="13" t="s">
        <v>72</v>
      </c>
      <c r="AZ146" s="158" t="s">
        <v>134</v>
      </c>
    </row>
    <row r="147" spans="1:66" s="14" customFormat="1">
      <c r="B147" s="164"/>
      <c r="D147" s="152" t="s">
        <v>145</v>
      </c>
      <c r="E147" s="165" t="s">
        <v>3</v>
      </c>
      <c r="F147" s="166" t="s">
        <v>82</v>
      </c>
      <c r="H147" s="167">
        <v>2</v>
      </c>
      <c r="I147" s="168"/>
      <c r="M147" s="164"/>
      <c r="N147" s="169"/>
      <c r="O147" s="170"/>
      <c r="P147" s="170"/>
      <c r="Q147" s="170"/>
      <c r="R147" s="170"/>
      <c r="S147" s="170"/>
      <c r="T147" s="170"/>
      <c r="U147" s="171"/>
      <c r="AU147" s="165" t="s">
        <v>145</v>
      </c>
      <c r="AV147" s="165" t="s">
        <v>82</v>
      </c>
      <c r="AW147" s="14" t="s">
        <v>82</v>
      </c>
      <c r="AX147" s="14" t="s">
        <v>34</v>
      </c>
      <c r="AY147" s="14" t="s">
        <v>80</v>
      </c>
      <c r="AZ147" s="165" t="s">
        <v>134</v>
      </c>
    </row>
    <row r="148" spans="1:66" s="2" customFormat="1" ht="14.45" customHeight="1">
      <c r="A148" s="33"/>
      <c r="B148" s="138"/>
      <c r="C148" s="180" t="s">
        <v>195</v>
      </c>
      <c r="D148" s="180" t="s">
        <v>494</v>
      </c>
      <c r="E148" s="181" t="s">
        <v>1061</v>
      </c>
      <c r="F148" s="182" t="s">
        <v>1062</v>
      </c>
      <c r="G148" s="183" t="s">
        <v>172</v>
      </c>
      <c r="H148" s="184">
        <v>2</v>
      </c>
      <c r="I148" s="185"/>
      <c r="J148" s="186">
        <f>ROUND(I148*H148,2)</f>
        <v>0</v>
      </c>
      <c r="K148" s="182" t="s">
        <v>3</v>
      </c>
      <c r="L148" s="282" t="s">
        <v>1410</v>
      </c>
      <c r="M148" s="187"/>
      <c r="N148" s="188" t="s">
        <v>3</v>
      </c>
      <c r="O148" s="189" t="s">
        <v>43</v>
      </c>
      <c r="P148" s="54"/>
      <c r="Q148" s="148">
        <f>P148*H148</f>
        <v>0</v>
      </c>
      <c r="R148" s="148">
        <v>3.5000000000000001E-3</v>
      </c>
      <c r="S148" s="148">
        <f>R148*H148</f>
        <v>7.0000000000000001E-3</v>
      </c>
      <c r="T148" s="148">
        <v>0</v>
      </c>
      <c r="U148" s="149">
        <f>T148*H148</f>
        <v>0</v>
      </c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S148" s="150" t="s">
        <v>195</v>
      </c>
      <c r="AU148" s="150" t="s">
        <v>494</v>
      </c>
      <c r="AV148" s="150" t="s">
        <v>82</v>
      </c>
      <c r="AZ148" s="18" t="s">
        <v>134</v>
      </c>
      <c r="BF148" s="151">
        <f>IF(O148="základní",J148,0)</f>
        <v>0</v>
      </c>
      <c r="BG148" s="151">
        <f>IF(O148="snížená",J148,0)</f>
        <v>0</v>
      </c>
      <c r="BH148" s="151">
        <f>IF(O148="zákl. přenesená",J148,0)</f>
        <v>0</v>
      </c>
      <c r="BI148" s="151">
        <f>IF(O148="sníž. přenesená",J148,0)</f>
        <v>0</v>
      </c>
      <c r="BJ148" s="151">
        <f>IF(O148="nulová",J148,0)</f>
        <v>0</v>
      </c>
      <c r="BK148" s="18" t="s">
        <v>80</v>
      </c>
      <c r="BL148" s="151">
        <f>ROUND(I148*H148,2)</f>
        <v>0</v>
      </c>
      <c r="BM148" s="18" t="s">
        <v>141</v>
      </c>
      <c r="BN148" s="150" t="s">
        <v>1133</v>
      </c>
    </row>
    <row r="149" spans="1:66" s="2" customFormat="1">
      <c r="A149" s="33"/>
      <c r="B149" s="34"/>
      <c r="C149" s="33"/>
      <c r="D149" s="152" t="s">
        <v>143</v>
      </c>
      <c r="E149" s="33"/>
      <c r="F149" s="153" t="s">
        <v>1062</v>
      </c>
      <c r="G149" s="33"/>
      <c r="H149" s="33"/>
      <c r="I149" s="154"/>
      <c r="J149" s="33"/>
      <c r="K149" s="33"/>
      <c r="M149" s="34"/>
      <c r="N149" s="155"/>
      <c r="O149" s="156"/>
      <c r="P149" s="54"/>
      <c r="Q149" s="54"/>
      <c r="R149" s="54"/>
      <c r="S149" s="54"/>
      <c r="T149" s="54"/>
      <c r="U149" s="55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U149" s="18" t="s">
        <v>143</v>
      </c>
      <c r="AV149" s="18" t="s">
        <v>82</v>
      </c>
    </row>
    <row r="150" spans="1:66" s="13" customFormat="1">
      <c r="B150" s="157"/>
      <c r="D150" s="152" t="s">
        <v>145</v>
      </c>
      <c r="E150" s="158" t="s">
        <v>3</v>
      </c>
      <c r="F150" s="159" t="s">
        <v>1038</v>
      </c>
      <c r="H150" s="158" t="s">
        <v>3</v>
      </c>
      <c r="I150" s="160"/>
      <c r="M150" s="157"/>
      <c r="N150" s="161"/>
      <c r="O150" s="162"/>
      <c r="P150" s="162"/>
      <c r="Q150" s="162"/>
      <c r="R150" s="162"/>
      <c r="S150" s="162"/>
      <c r="T150" s="162"/>
      <c r="U150" s="163"/>
      <c r="AU150" s="158" t="s">
        <v>145</v>
      </c>
      <c r="AV150" s="158" t="s">
        <v>82</v>
      </c>
      <c r="AW150" s="13" t="s">
        <v>80</v>
      </c>
      <c r="AX150" s="13" t="s">
        <v>34</v>
      </c>
      <c r="AY150" s="13" t="s">
        <v>72</v>
      </c>
      <c r="AZ150" s="158" t="s">
        <v>134</v>
      </c>
    </row>
    <row r="151" spans="1:66" s="13" customFormat="1">
      <c r="B151" s="157"/>
      <c r="D151" s="152" t="s">
        <v>145</v>
      </c>
      <c r="E151" s="158" t="s">
        <v>3</v>
      </c>
      <c r="F151" s="159" t="s">
        <v>1064</v>
      </c>
      <c r="H151" s="158" t="s">
        <v>3</v>
      </c>
      <c r="I151" s="160"/>
      <c r="M151" s="157"/>
      <c r="N151" s="161"/>
      <c r="O151" s="162"/>
      <c r="P151" s="162"/>
      <c r="Q151" s="162"/>
      <c r="R151" s="162"/>
      <c r="S151" s="162"/>
      <c r="T151" s="162"/>
      <c r="U151" s="163"/>
      <c r="AU151" s="158" t="s">
        <v>145</v>
      </c>
      <c r="AV151" s="158" t="s">
        <v>82</v>
      </c>
      <c r="AW151" s="13" t="s">
        <v>80</v>
      </c>
      <c r="AX151" s="13" t="s">
        <v>34</v>
      </c>
      <c r="AY151" s="13" t="s">
        <v>72</v>
      </c>
      <c r="AZ151" s="158" t="s">
        <v>134</v>
      </c>
    </row>
    <row r="152" spans="1:66" s="13" customFormat="1">
      <c r="B152" s="157"/>
      <c r="D152" s="152" t="s">
        <v>145</v>
      </c>
      <c r="E152" s="158" t="s">
        <v>3</v>
      </c>
      <c r="F152" s="159" t="s">
        <v>1041</v>
      </c>
      <c r="H152" s="158" t="s">
        <v>3</v>
      </c>
      <c r="I152" s="160"/>
      <c r="M152" s="157"/>
      <c r="N152" s="161"/>
      <c r="O152" s="162"/>
      <c r="P152" s="162"/>
      <c r="Q152" s="162"/>
      <c r="R152" s="162"/>
      <c r="S152" s="162"/>
      <c r="T152" s="162"/>
      <c r="U152" s="163"/>
      <c r="AU152" s="158" t="s">
        <v>145</v>
      </c>
      <c r="AV152" s="158" t="s">
        <v>82</v>
      </c>
      <c r="AW152" s="13" t="s">
        <v>80</v>
      </c>
      <c r="AX152" s="13" t="s">
        <v>34</v>
      </c>
      <c r="AY152" s="13" t="s">
        <v>72</v>
      </c>
      <c r="AZ152" s="158" t="s">
        <v>134</v>
      </c>
    </row>
    <row r="153" spans="1:66" s="14" customFormat="1">
      <c r="B153" s="164"/>
      <c r="D153" s="152" t="s">
        <v>145</v>
      </c>
      <c r="E153" s="165" t="s">
        <v>3</v>
      </c>
      <c r="F153" s="166" t="s">
        <v>82</v>
      </c>
      <c r="H153" s="167">
        <v>2</v>
      </c>
      <c r="I153" s="168"/>
      <c r="M153" s="164"/>
      <c r="N153" s="169"/>
      <c r="O153" s="170"/>
      <c r="P153" s="170"/>
      <c r="Q153" s="170"/>
      <c r="R153" s="170"/>
      <c r="S153" s="170"/>
      <c r="T153" s="170"/>
      <c r="U153" s="171"/>
      <c r="AU153" s="165" t="s">
        <v>145</v>
      </c>
      <c r="AV153" s="165" t="s">
        <v>82</v>
      </c>
      <c r="AW153" s="14" t="s">
        <v>82</v>
      </c>
      <c r="AX153" s="14" t="s">
        <v>34</v>
      </c>
      <c r="AY153" s="14" t="s">
        <v>80</v>
      </c>
      <c r="AZ153" s="165" t="s">
        <v>134</v>
      </c>
    </row>
    <row r="154" spans="1:66" s="2" customFormat="1" ht="14.45" customHeight="1">
      <c r="A154" s="33"/>
      <c r="B154" s="138"/>
      <c r="C154" s="180" t="s">
        <v>200</v>
      </c>
      <c r="D154" s="180" t="s">
        <v>494</v>
      </c>
      <c r="E154" s="181" t="s">
        <v>1065</v>
      </c>
      <c r="F154" s="182" t="s">
        <v>1066</v>
      </c>
      <c r="G154" s="183" t="s">
        <v>172</v>
      </c>
      <c r="H154" s="184">
        <v>4</v>
      </c>
      <c r="I154" s="185"/>
      <c r="J154" s="186">
        <f>ROUND(I154*H154,2)</f>
        <v>0</v>
      </c>
      <c r="K154" s="182" t="s">
        <v>3</v>
      </c>
      <c r="L154" s="282" t="s">
        <v>1410</v>
      </c>
      <c r="M154" s="187"/>
      <c r="N154" s="188" t="s">
        <v>3</v>
      </c>
      <c r="O154" s="189" t="s">
        <v>43</v>
      </c>
      <c r="P154" s="54"/>
      <c r="Q154" s="148">
        <f>P154*H154</f>
        <v>0</v>
      </c>
      <c r="R154" s="148">
        <v>3.5000000000000001E-3</v>
      </c>
      <c r="S154" s="148">
        <f>R154*H154</f>
        <v>1.4E-2</v>
      </c>
      <c r="T154" s="148">
        <v>0</v>
      </c>
      <c r="U154" s="149">
        <f>T154*H154</f>
        <v>0</v>
      </c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S154" s="150" t="s">
        <v>195</v>
      </c>
      <c r="AU154" s="150" t="s">
        <v>494</v>
      </c>
      <c r="AV154" s="150" t="s">
        <v>82</v>
      </c>
      <c r="AZ154" s="18" t="s">
        <v>134</v>
      </c>
      <c r="BF154" s="151">
        <f>IF(O154="základní",J154,0)</f>
        <v>0</v>
      </c>
      <c r="BG154" s="151">
        <f>IF(O154="snížená",J154,0)</f>
        <v>0</v>
      </c>
      <c r="BH154" s="151">
        <f>IF(O154="zákl. přenesená",J154,0)</f>
        <v>0</v>
      </c>
      <c r="BI154" s="151">
        <f>IF(O154="sníž. přenesená",J154,0)</f>
        <v>0</v>
      </c>
      <c r="BJ154" s="151">
        <f>IF(O154="nulová",J154,0)</f>
        <v>0</v>
      </c>
      <c r="BK154" s="18" t="s">
        <v>80</v>
      </c>
      <c r="BL154" s="151">
        <f>ROUND(I154*H154,2)</f>
        <v>0</v>
      </c>
      <c r="BM154" s="18" t="s">
        <v>141</v>
      </c>
      <c r="BN154" s="150" t="s">
        <v>1134</v>
      </c>
    </row>
    <row r="155" spans="1:66" s="2" customFormat="1">
      <c r="A155" s="33"/>
      <c r="B155" s="34"/>
      <c r="C155" s="33"/>
      <c r="D155" s="152" t="s">
        <v>143</v>
      </c>
      <c r="E155" s="33"/>
      <c r="F155" s="153" t="s">
        <v>1066</v>
      </c>
      <c r="G155" s="33"/>
      <c r="H155" s="33"/>
      <c r="I155" s="154"/>
      <c r="J155" s="33"/>
      <c r="K155" s="33"/>
      <c r="M155" s="34"/>
      <c r="N155" s="155"/>
      <c r="O155" s="156"/>
      <c r="P155" s="54"/>
      <c r="Q155" s="54"/>
      <c r="R155" s="54"/>
      <c r="S155" s="54"/>
      <c r="T155" s="54"/>
      <c r="U155" s="55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U155" s="18" t="s">
        <v>143</v>
      </c>
      <c r="AV155" s="18" t="s">
        <v>82</v>
      </c>
    </row>
    <row r="156" spans="1:66" s="13" customFormat="1">
      <c r="B156" s="157"/>
      <c r="D156" s="152" t="s">
        <v>145</v>
      </c>
      <c r="E156" s="158" t="s">
        <v>3</v>
      </c>
      <c r="F156" s="159" t="s">
        <v>1038</v>
      </c>
      <c r="H156" s="158" t="s">
        <v>3</v>
      </c>
      <c r="I156" s="160"/>
      <c r="M156" s="157"/>
      <c r="N156" s="161"/>
      <c r="O156" s="162"/>
      <c r="P156" s="162"/>
      <c r="Q156" s="162"/>
      <c r="R156" s="162"/>
      <c r="S156" s="162"/>
      <c r="T156" s="162"/>
      <c r="U156" s="163"/>
      <c r="AU156" s="158" t="s">
        <v>145</v>
      </c>
      <c r="AV156" s="158" t="s">
        <v>82</v>
      </c>
      <c r="AW156" s="13" t="s">
        <v>80</v>
      </c>
      <c r="AX156" s="13" t="s">
        <v>34</v>
      </c>
      <c r="AY156" s="13" t="s">
        <v>72</v>
      </c>
      <c r="AZ156" s="158" t="s">
        <v>134</v>
      </c>
    </row>
    <row r="157" spans="1:66" s="13" customFormat="1">
      <c r="B157" s="157"/>
      <c r="D157" s="152" t="s">
        <v>145</v>
      </c>
      <c r="E157" s="158" t="s">
        <v>3</v>
      </c>
      <c r="F157" s="159" t="s">
        <v>1054</v>
      </c>
      <c r="H157" s="158" t="s">
        <v>3</v>
      </c>
      <c r="I157" s="160"/>
      <c r="M157" s="157"/>
      <c r="N157" s="161"/>
      <c r="O157" s="162"/>
      <c r="P157" s="162"/>
      <c r="Q157" s="162"/>
      <c r="R157" s="162"/>
      <c r="S157" s="162"/>
      <c r="T157" s="162"/>
      <c r="U157" s="163"/>
      <c r="AU157" s="158" t="s">
        <v>145</v>
      </c>
      <c r="AV157" s="158" t="s">
        <v>82</v>
      </c>
      <c r="AW157" s="13" t="s">
        <v>80</v>
      </c>
      <c r="AX157" s="13" t="s">
        <v>34</v>
      </c>
      <c r="AY157" s="13" t="s">
        <v>72</v>
      </c>
      <c r="AZ157" s="158" t="s">
        <v>134</v>
      </c>
    </row>
    <row r="158" spans="1:66" s="13" customFormat="1">
      <c r="B158" s="157"/>
      <c r="D158" s="152" t="s">
        <v>145</v>
      </c>
      <c r="E158" s="158" t="s">
        <v>3</v>
      </c>
      <c r="F158" s="159" t="s">
        <v>1042</v>
      </c>
      <c r="H158" s="158" t="s">
        <v>3</v>
      </c>
      <c r="I158" s="160"/>
      <c r="M158" s="157"/>
      <c r="N158" s="161"/>
      <c r="O158" s="162"/>
      <c r="P158" s="162"/>
      <c r="Q158" s="162"/>
      <c r="R158" s="162"/>
      <c r="S158" s="162"/>
      <c r="T158" s="162"/>
      <c r="U158" s="163"/>
      <c r="AU158" s="158" t="s">
        <v>145</v>
      </c>
      <c r="AV158" s="158" t="s">
        <v>82</v>
      </c>
      <c r="AW158" s="13" t="s">
        <v>80</v>
      </c>
      <c r="AX158" s="13" t="s">
        <v>34</v>
      </c>
      <c r="AY158" s="13" t="s">
        <v>72</v>
      </c>
      <c r="AZ158" s="158" t="s">
        <v>134</v>
      </c>
    </row>
    <row r="159" spans="1:66" s="14" customFormat="1">
      <c r="B159" s="164"/>
      <c r="D159" s="152" t="s">
        <v>145</v>
      </c>
      <c r="E159" s="165" t="s">
        <v>3</v>
      </c>
      <c r="F159" s="166" t="s">
        <v>141</v>
      </c>
      <c r="H159" s="167">
        <v>4</v>
      </c>
      <c r="I159" s="168"/>
      <c r="M159" s="164"/>
      <c r="N159" s="169"/>
      <c r="O159" s="170"/>
      <c r="P159" s="170"/>
      <c r="Q159" s="170"/>
      <c r="R159" s="170"/>
      <c r="S159" s="170"/>
      <c r="T159" s="170"/>
      <c r="U159" s="171"/>
      <c r="AU159" s="165" t="s">
        <v>145</v>
      </c>
      <c r="AV159" s="165" t="s">
        <v>82</v>
      </c>
      <c r="AW159" s="14" t="s">
        <v>82</v>
      </c>
      <c r="AX159" s="14" t="s">
        <v>34</v>
      </c>
      <c r="AY159" s="14" t="s">
        <v>80</v>
      </c>
      <c r="AZ159" s="165" t="s">
        <v>134</v>
      </c>
    </row>
    <row r="160" spans="1:66" s="2" customFormat="1" ht="14.45" customHeight="1">
      <c r="A160" s="33"/>
      <c r="B160" s="138"/>
      <c r="C160" s="180" t="s">
        <v>205</v>
      </c>
      <c r="D160" s="180" t="s">
        <v>494</v>
      </c>
      <c r="E160" s="181" t="s">
        <v>1068</v>
      </c>
      <c r="F160" s="182" t="s">
        <v>1069</v>
      </c>
      <c r="G160" s="183" t="s">
        <v>172</v>
      </c>
      <c r="H160" s="184">
        <v>2</v>
      </c>
      <c r="I160" s="185"/>
      <c r="J160" s="186">
        <f>ROUND(I160*H160,2)</f>
        <v>0</v>
      </c>
      <c r="K160" s="182" t="s">
        <v>3</v>
      </c>
      <c r="L160" s="282" t="s">
        <v>1410</v>
      </c>
      <c r="M160" s="187"/>
      <c r="N160" s="188" t="s">
        <v>3</v>
      </c>
      <c r="O160" s="189" t="s">
        <v>43</v>
      </c>
      <c r="P160" s="54"/>
      <c r="Q160" s="148">
        <f>P160*H160</f>
        <v>0</v>
      </c>
      <c r="R160" s="148">
        <v>3.5000000000000001E-3</v>
      </c>
      <c r="S160" s="148">
        <f>R160*H160</f>
        <v>7.0000000000000001E-3</v>
      </c>
      <c r="T160" s="148">
        <v>0</v>
      </c>
      <c r="U160" s="149">
        <f>T160*H160</f>
        <v>0</v>
      </c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S160" s="150" t="s">
        <v>195</v>
      </c>
      <c r="AU160" s="150" t="s">
        <v>494</v>
      </c>
      <c r="AV160" s="150" t="s">
        <v>82</v>
      </c>
      <c r="AZ160" s="18" t="s">
        <v>134</v>
      </c>
      <c r="BF160" s="151">
        <f>IF(O160="základní",J160,0)</f>
        <v>0</v>
      </c>
      <c r="BG160" s="151">
        <f>IF(O160="snížená",J160,0)</f>
        <v>0</v>
      </c>
      <c r="BH160" s="151">
        <f>IF(O160="zákl. přenesená",J160,0)</f>
        <v>0</v>
      </c>
      <c r="BI160" s="151">
        <f>IF(O160="sníž. přenesená",J160,0)</f>
        <v>0</v>
      </c>
      <c r="BJ160" s="151">
        <f>IF(O160="nulová",J160,0)</f>
        <v>0</v>
      </c>
      <c r="BK160" s="18" t="s">
        <v>80</v>
      </c>
      <c r="BL160" s="151">
        <f>ROUND(I160*H160,2)</f>
        <v>0</v>
      </c>
      <c r="BM160" s="18" t="s">
        <v>141</v>
      </c>
      <c r="BN160" s="150" t="s">
        <v>1135</v>
      </c>
    </row>
    <row r="161" spans="1:66" s="2" customFormat="1">
      <c r="A161" s="33"/>
      <c r="B161" s="34"/>
      <c r="C161" s="33"/>
      <c r="D161" s="152" t="s">
        <v>143</v>
      </c>
      <c r="E161" s="33"/>
      <c r="F161" s="153" t="s">
        <v>1069</v>
      </c>
      <c r="G161" s="33"/>
      <c r="H161" s="33"/>
      <c r="I161" s="154"/>
      <c r="J161" s="33"/>
      <c r="K161" s="33"/>
      <c r="M161" s="34"/>
      <c r="N161" s="155"/>
      <c r="O161" s="156"/>
      <c r="P161" s="54"/>
      <c r="Q161" s="54"/>
      <c r="R161" s="54"/>
      <c r="S161" s="54"/>
      <c r="T161" s="54"/>
      <c r="U161" s="55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U161" s="18" t="s">
        <v>143</v>
      </c>
      <c r="AV161" s="18" t="s">
        <v>82</v>
      </c>
    </row>
    <row r="162" spans="1:66" s="13" customFormat="1">
      <c r="B162" s="157"/>
      <c r="D162" s="152" t="s">
        <v>145</v>
      </c>
      <c r="E162" s="158" t="s">
        <v>3</v>
      </c>
      <c r="F162" s="159" t="s">
        <v>1038</v>
      </c>
      <c r="H162" s="158" t="s">
        <v>3</v>
      </c>
      <c r="I162" s="160"/>
      <c r="M162" s="157"/>
      <c r="N162" s="161"/>
      <c r="O162" s="162"/>
      <c r="P162" s="162"/>
      <c r="Q162" s="162"/>
      <c r="R162" s="162"/>
      <c r="S162" s="162"/>
      <c r="T162" s="162"/>
      <c r="U162" s="163"/>
      <c r="AU162" s="158" t="s">
        <v>145</v>
      </c>
      <c r="AV162" s="158" t="s">
        <v>82</v>
      </c>
      <c r="AW162" s="13" t="s">
        <v>80</v>
      </c>
      <c r="AX162" s="13" t="s">
        <v>34</v>
      </c>
      <c r="AY162" s="13" t="s">
        <v>72</v>
      </c>
      <c r="AZ162" s="158" t="s">
        <v>134</v>
      </c>
    </row>
    <row r="163" spans="1:66" s="13" customFormat="1">
      <c r="B163" s="157"/>
      <c r="D163" s="152" t="s">
        <v>145</v>
      </c>
      <c r="E163" s="158" t="s">
        <v>3</v>
      </c>
      <c r="F163" s="159" t="s">
        <v>1071</v>
      </c>
      <c r="H163" s="158" t="s">
        <v>3</v>
      </c>
      <c r="I163" s="160"/>
      <c r="M163" s="157"/>
      <c r="N163" s="161"/>
      <c r="O163" s="162"/>
      <c r="P163" s="162"/>
      <c r="Q163" s="162"/>
      <c r="R163" s="162"/>
      <c r="S163" s="162"/>
      <c r="T163" s="162"/>
      <c r="U163" s="163"/>
      <c r="AU163" s="158" t="s">
        <v>145</v>
      </c>
      <c r="AV163" s="158" t="s">
        <v>82</v>
      </c>
      <c r="AW163" s="13" t="s">
        <v>80</v>
      </c>
      <c r="AX163" s="13" t="s">
        <v>34</v>
      </c>
      <c r="AY163" s="13" t="s">
        <v>72</v>
      </c>
      <c r="AZ163" s="158" t="s">
        <v>134</v>
      </c>
    </row>
    <row r="164" spans="1:66" s="13" customFormat="1">
      <c r="B164" s="157"/>
      <c r="D164" s="152" t="s">
        <v>145</v>
      </c>
      <c r="E164" s="158" t="s">
        <v>3</v>
      </c>
      <c r="F164" s="159" t="s">
        <v>1045</v>
      </c>
      <c r="H164" s="158" t="s">
        <v>3</v>
      </c>
      <c r="I164" s="160"/>
      <c r="M164" s="157"/>
      <c r="N164" s="161"/>
      <c r="O164" s="162"/>
      <c r="P164" s="162"/>
      <c r="Q164" s="162"/>
      <c r="R164" s="162"/>
      <c r="S164" s="162"/>
      <c r="T164" s="162"/>
      <c r="U164" s="163"/>
      <c r="AU164" s="158" t="s">
        <v>145</v>
      </c>
      <c r="AV164" s="158" t="s">
        <v>82</v>
      </c>
      <c r="AW164" s="13" t="s">
        <v>80</v>
      </c>
      <c r="AX164" s="13" t="s">
        <v>34</v>
      </c>
      <c r="AY164" s="13" t="s">
        <v>72</v>
      </c>
      <c r="AZ164" s="158" t="s">
        <v>134</v>
      </c>
    </row>
    <row r="165" spans="1:66" s="14" customFormat="1">
      <c r="B165" s="164"/>
      <c r="D165" s="152" t="s">
        <v>145</v>
      </c>
      <c r="E165" s="165" t="s">
        <v>3</v>
      </c>
      <c r="F165" s="166" t="s">
        <v>82</v>
      </c>
      <c r="H165" s="167">
        <v>2</v>
      </c>
      <c r="I165" s="168"/>
      <c r="M165" s="164"/>
      <c r="N165" s="169"/>
      <c r="O165" s="170"/>
      <c r="P165" s="170"/>
      <c r="Q165" s="170"/>
      <c r="R165" s="170"/>
      <c r="S165" s="170"/>
      <c r="T165" s="170"/>
      <c r="U165" s="171"/>
      <c r="AU165" s="165" t="s">
        <v>145</v>
      </c>
      <c r="AV165" s="165" t="s">
        <v>82</v>
      </c>
      <c r="AW165" s="14" t="s">
        <v>82</v>
      </c>
      <c r="AX165" s="14" t="s">
        <v>34</v>
      </c>
      <c r="AY165" s="14" t="s">
        <v>80</v>
      </c>
      <c r="AZ165" s="165" t="s">
        <v>134</v>
      </c>
    </row>
    <row r="166" spans="1:66" s="2" customFormat="1" ht="14.45" customHeight="1">
      <c r="A166" s="33"/>
      <c r="B166" s="138"/>
      <c r="C166" s="139" t="s">
        <v>211</v>
      </c>
      <c r="D166" s="139" t="s">
        <v>136</v>
      </c>
      <c r="E166" s="140" t="s">
        <v>1072</v>
      </c>
      <c r="F166" s="141" t="s">
        <v>1073</v>
      </c>
      <c r="G166" s="142" t="s">
        <v>172</v>
      </c>
      <c r="H166" s="143">
        <v>14</v>
      </c>
      <c r="I166" s="144"/>
      <c r="J166" s="145">
        <f>ROUND(I166*H166,2)</f>
        <v>0</v>
      </c>
      <c r="K166" s="141" t="s">
        <v>140</v>
      </c>
      <c r="L166" s="282" t="s">
        <v>1410</v>
      </c>
      <c r="M166" s="34"/>
      <c r="N166" s="146" t="s">
        <v>3</v>
      </c>
      <c r="O166" s="147" t="s">
        <v>43</v>
      </c>
      <c r="P166" s="54"/>
      <c r="Q166" s="148">
        <f>P166*H166</f>
        <v>0</v>
      </c>
      <c r="R166" s="148">
        <v>6.0000000000000002E-5</v>
      </c>
      <c r="S166" s="148">
        <f>R166*H166</f>
        <v>8.4000000000000003E-4</v>
      </c>
      <c r="T166" s="148">
        <v>0</v>
      </c>
      <c r="U166" s="149">
        <f>T166*H166</f>
        <v>0</v>
      </c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S166" s="150" t="s">
        <v>141</v>
      </c>
      <c r="AU166" s="150" t="s">
        <v>136</v>
      </c>
      <c r="AV166" s="150" t="s">
        <v>82</v>
      </c>
      <c r="AZ166" s="18" t="s">
        <v>134</v>
      </c>
      <c r="BF166" s="151">
        <f>IF(O166="základní",J166,0)</f>
        <v>0</v>
      </c>
      <c r="BG166" s="151">
        <f>IF(O166="snížená",J166,0)</f>
        <v>0</v>
      </c>
      <c r="BH166" s="151">
        <f>IF(O166="zákl. přenesená",J166,0)</f>
        <v>0</v>
      </c>
      <c r="BI166" s="151">
        <f>IF(O166="sníž. přenesená",J166,0)</f>
        <v>0</v>
      </c>
      <c r="BJ166" s="151">
        <f>IF(O166="nulová",J166,0)</f>
        <v>0</v>
      </c>
      <c r="BK166" s="18" t="s">
        <v>80</v>
      </c>
      <c r="BL166" s="151">
        <f>ROUND(I166*H166,2)</f>
        <v>0</v>
      </c>
      <c r="BM166" s="18" t="s">
        <v>141</v>
      </c>
      <c r="BN166" s="150" t="s">
        <v>1136</v>
      </c>
    </row>
    <row r="167" spans="1:66" s="2" customFormat="1">
      <c r="A167" s="33"/>
      <c r="B167" s="34"/>
      <c r="C167" s="33"/>
      <c r="D167" s="152" t="s">
        <v>143</v>
      </c>
      <c r="E167" s="33"/>
      <c r="F167" s="153" t="s">
        <v>1075</v>
      </c>
      <c r="G167" s="33"/>
      <c r="H167" s="33"/>
      <c r="I167" s="154"/>
      <c r="J167" s="33"/>
      <c r="K167" s="33"/>
      <c r="M167" s="34"/>
      <c r="N167" s="155"/>
      <c r="O167" s="156"/>
      <c r="P167" s="54"/>
      <c r="Q167" s="54"/>
      <c r="R167" s="54"/>
      <c r="S167" s="54"/>
      <c r="T167" s="54"/>
      <c r="U167" s="55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U167" s="18" t="s">
        <v>143</v>
      </c>
      <c r="AV167" s="18" t="s">
        <v>82</v>
      </c>
    </row>
    <row r="168" spans="1:66" s="13" customFormat="1">
      <c r="B168" s="157"/>
      <c r="D168" s="152" t="s">
        <v>145</v>
      </c>
      <c r="E168" s="158" t="s">
        <v>3</v>
      </c>
      <c r="F168" s="159" t="s">
        <v>1038</v>
      </c>
      <c r="H168" s="158" t="s">
        <v>3</v>
      </c>
      <c r="I168" s="160"/>
      <c r="M168" s="157"/>
      <c r="N168" s="161"/>
      <c r="O168" s="162"/>
      <c r="P168" s="162"/>
      <c r="Q168" s="162"/>
      <c r="R168" s="162"/>
      <c r="S168" s="162"/>
      <c r="T168" s="162"/>
      <c r="U168" s="163"/>
      <c r="AU168" s="158" t="s">
        <v>145</v>
      </c>
      <c r="AV168" s="158" t="s">
        <v>82</v>
      </c>
      <c r="AW168" s="13" t="s">
        <v>80</v>
      </c>
      <c r="AX168" s="13" t="s">
        <v>34</v>
      </c>
      <c r="AY168" s="13" t="s">
        <v>72</v>
      </c>
      <c r="AZ168" s="158" t="s">
        <v>134</v>
      </c>
    </row>
    <row r="169" spans="1:66" s="13" customFormat="1">
      <c r="B169" s="157"/>
      <c r="D169" s="152" t="s">
        <v>145</v>
      </c>
      <c r="E169" s="158" t="s">
        <v>3</v>
      </c>
      <c r="F169" s="159" t="s">
        <v>1137</v>
      </c>
      <c r="H169" s="158" t="s">
        <v>3</v>
      </c>
      <c r="I169" s="160"/>
      <c r="M169" s="157"/>
      <c r="N169" s="161"/>
      <c r="O169" s="162"/>
      <c r="P169" s="162"/>
      <c r="Q169" s="162"/>
      <c r="R169" s="162"/>
      <c r="S169" s="162"/>
      <c r="T169" s="162"/>
      <c r="U169" s="163"/>
      <c r="AU169" s="158" t="s">
        <v>145</v>
      </c>
      <c r="AV169" s="158" t="s">
        <v>82</v>
      </c>
      <c r="AW169" s="13" t="s">
        <v>80</v>
      </c>
      <c r="AX169" s="13" t="s">
        <v>34</v>
      </c>
      <c r="AY169" s="13" t="s">
        <v>72</v>
      </c>
      <c r="AZ169" s="158" t="s">
        <v>134</v>
      </c>
    </row>
    <row r="170" spans="1:66" s="13" customFormat="1">
      <c r="B170" s="157"/>
      <c r="D170" s="152" t="s">
        <v>145</v>
      </c>
      <c r="E170" s="158" t="s">
        <v>3</v>
      </c>
      <c r="F170" s="159" t="s">
        <v>1040</v>
      </c>
      <c r="H170" s="158" t="s">
        <v>3</v>
      </c>
      <c r="I170" s="160"/>
      <c r="M170" s="157"/>
      <c r="N170" s="161"/>
      <c r="O170" s="162"/>
      <c r="P170" s="162"/>
      <c r="Q170" s="162"/>
      <c r="R170" s="162"/>
      <c r="S170" s="162"/>
      <c r="T170" s="162"/>
      <c r="U170" s="163"/>
      <c r="AU170" s="158" t="s">
        <v>145</v>
      </c>
      <c r="AV170" s="158" t="s">
        <v>82</v>
      </c>
      <c r="AW170" s="13" t="s">
        <v>80</v>
      </c>
      <c r="AX170" s="13" t="s">
        <v>34</v>
      </c>
      <c r="AY170" s="13" t="s">
        <v>72</v>
      </c>
      <c r="AZ170" s="158" t="s">
        <v>134</v>
      </c>
    </row>
    <row r="171" spans="1:66" s="14" customFormat="1">
      <c r="B171" s="164"/>
      <c r="D171" s="152" t="s">
        <v>145</v>
      </c>
      <c r="E171" s="165" t="s">
        <v>3</v>
      </c>
      <c r="F171" s="166" t="s">
        <v>82</v>
      </c>
      <c r="H171" s="167">
        <v>2</v>
      </c>
      <c r="I171" s="168"/>
      <c r="M171" s="164"/>
      <c r="N171" s="169"/>
      <c r="O171" s="170"/>
      <c r="P171" s="170"/>
      <c r="Q171" s="170"/>
      <c r="R171" s="170"/>
      <c r="S171" s="170"/>
      <c r="T171" s="170"/>
      <c r="U171" s="171"/>
      <c r="AU171" s="165" t="s">
        <v>145</v>
      </c>
      <c r="AV171" s="165" t="s">
        <v>82</v>
      </c>
      <c r="AW171" s="14" t="s">
        <v>82</v>
      </c>
      <c r="AX171" s="14" t="s">
        <v>34</v>
      </c>
      <c r="AY171" s="14" t="s">
        <v>72</v>
      </c>
      <c r="AZ171" s="165" t="s">
        <v>134</v>
      </c>
    </row>
    <row r="172" spans="1:66" s="13" customFormat="1">
      <c r="B172" s="157"/>
      <c r="D172" s="152" t="s">
        <v>145</v>
      </c>
      <c r="E172" s="158" t="s">
        <v>3</v>
      </c>
      <c r="F172" s="159" t="s">
        <v>1041</v>
      </c>
      <c r="H172" s="158" t="s">
        <v>3</v>
      </c>
      <c r="I172" s="160"/>
      <c r="M172" s="157"/>
      <c r="N172" s="161"/>
      <c r="O172" s="162"/>
      <c r="P172" s="162"/>
      <c r="Q172" s="162"/>
      <c r="R172" s="162"/>
      <c r="S172" s="162"/>
      <c r="T172" s="162"/>
      <c r="U172" s="163"/>
      <c r="AU172" s="158" t="s">
        <v>145</v>
      </c>
      <c r="AV172" s="158" t="s">
        <v>82</v>
      </c>
      <c r="AW172" s="13" t="s">
        <v>80</v>
      </c>
      <c r="AX172" s="13" t="s">
        <v>34</v>
      </c>
      <c r="AY172" s="13" t="s">
        <v>72</v>
      </c>
      <c r="AZ172" s="158" t="s">
        <v>134</v>
      </c>
    </row>
    <row r="173" spans="1:66" s="14" customFormat="1">
      <c r="B173" s="164"/>
      <c r="D173" s="152" t="s">
        <v>145</v>
      </c>
      <c r="E173" s="165" t="s">
        <v>3</v>
      </c>
      <c r="F173" s="166" t="s">
        <v>82</v>
      </c>
      <c r="H173" s="167">
        <v>2</v>
      </c>
      <c r="I173" s="168"/>
      <c r="M173" s="164"/>
      <c r="N173" s="169"/>
      <c r="O173" s="170"/>
      <c r="P173" s="170"/>
      <c r="Q173" s="170"/>
      <c r="R173" s="170"/>
      <c r="S173" s="170"/>
      <c r="T173" s="170"/>
      <c r="U173" s="171"/>
      <c r="AU173" s="165" t="s">
        <v>145</v>
      </c>
      <c r="AV173" s="165" t="s">
        <v>82</v>
      </c>
      <c r="AW173" s="14" t="s">
        <v>82</v>
      </c>
      <c r="AX173" s="14" t="s">
        <v>34</v>
      </c>
      <c r="AY173" s="14" t="s">
        <v>72</v>
      </c>
      <c r="AZ173" s="165" t="s">
        <v>134</v>
      </c>
    </row>
    <row r="174" spans="1:66" s="13" customFormat="1">
      <c r="B174" s="157"/>
      <c r="D174" s="152" t="s">
        <v>145</v>
      </c>
      <c r="E174" s="158" t="s">
        <v>3</v>
      </c>
      <c r="F174" s="159" t="s">
        <v>1042</v>
      </c>
      <c r="H174" s="158" t="s">
        <v>3</v>
      </c>
      <c r="I174" s="160"/>
      <c r="M174" s="157"/>
      <c r="N174" s="161"/>
      <c r="O174" s="162"/>
      <c r="P174" s="162"/>
      <c r="Q174" s="162"/>
      <c r="R174" s="162"/>
      <c r="S174" s="162"/>
      <c r="T174" s="162"/>
      <c r="U174" s="163"/>
      <c r="AU174" s="158" t="s">
        <v>145</v>
      </c>
      <c r="AV174" s="158" t="s">
        <v>82</v>
      </c>
      <c r="AW174" s="13" t="s">
        <v>80</v>
      </c>
      <c r="AX174" s="13" t="s">
        <v>34</v>
      </c>
      <c r="AY174" s="13" t="s">
        <v>72</v>
      </c>
      <c r="AZ174" s="158" t="s">
        <v>134</v>
      </c>
    </row>
    <row r="175" spans="1:66" s="14" customFormat="1">
      <c r="B175" s="164"/>
      <c r="D175" s="152" t="s">
        <v>145</v>
      </c>
      <c r="E175" s="165" t="s">
        <v>3</v>
      </c>
      <c r="F175" s="166" t="s">
        <v>141</v>
      </c>
      <c r="H175" s="167">
        <v>4</v>
      </c>
      <c r="I175" s="168"/>
      <c r="M175" s="164"/>
      <c r="N175" s="169"/>
      <c r="O175" s="170"/>
      <c r="P175" s="170"/>
      <c r="Q175" s="170"/>
      <c r="R175" s="170"/>
      <c r="S175" s="170"/>
      <c r="T175" s="170"/>
      <c r="U175" s="171"/>
      <c r="AU175" s="165" t="s">
        <v>145</v>
      </c>
      <c r="AV175" s="165" t="s">
        <v>82</v>
      </c>
      <c r="AW175" s="14" t="s">
        <v>82</v>
      </c>
      <c r="AX175" s="14" t="s">
        <v>34</v>
      </c>
      <c r="AY175" s="14" t="s">
        <v>72</v>
      </c>
      <c r="AZ175" s="165" t="s">
        <v>134</v>
      </c>
    </row>
    <row r="176" spans="1:66" s="13" customFormat="1">
      <c r="B176" s="157"/>
      <c r="D176" s="152" t="s">
        <v>145</v>
      </c>
      <c r="E176" s="158" t="s">
        <v>3</v>
      </c>
      <c r="F176" s="159" t="s">
        <v>1043</v>
      </c>
      <c r="H176" s="158" t="s">
        <v>3</v>
      </c>
      <c r="I176" s="160"/>
      <c r="M176" s="157"/>
      <c r="N176" s="161"/>
      <c r="O176" s="162"/>
      <c r="P176" s="162"/>
      <c r="Q176" s="162"/>
      <c r="R176" s="162"/>
      <c r="S176" s="162"/>
      <c r="T176" s="162"/>
      <c r="U176" s="163"/>
      <c r="AU176" s="158" t="s">
        <v>145</v>
      </c>
      <c r="AV176" s="158" t="s">
        <v>82</v>
      </c>
      <c r="AW176" s="13" t="s">
        <v>80</v>
      </c>
      <c r="AX176" s="13" t="s">
        <v>34</v>
      </c>
      <c r="AY176" s="13" t="s">
        <v>72</v>
      </c>
      <c r="AZ176" s="158" t="s">
        <v>134</v>
      </c>
    </row>
    <row r="177" spans="1:66" s="14" customFormat="1">
      <c r="B177" s="164"/>
      <c r="D177" s="152" t="s">
        <v>145</v>
      </c>
      <c r="E177" s="165" t="s">
        <v>3</v>
      </c>
      <c r="F177" s="166" t="s">
        <v>82</v>
      </c>
      <c r="H177" s="167">
        <v>2</v>
      </c>
      <c r="I177" s="168"/>
      <c r="M177" s="164"/>
      <c r="N177" s="169"/>
      <c r="O177" s="170"/>
      <c r="P177" s="170"/>
      <c r="Q177" s="170"/>
      <c r="R177" s="170"/>
      <c r="S177" s="170"/>
      <c r="T177" s="170"/>
      <c r="U177" s="171"/>
      <c r="AU177" s="165" t="s">
        <v>145</v>
      </c>
      <c r="AV177" s="165" t="s">
        <v>82</v>
      </c>
      <c r="AW177" s="14" t="s">
        <v>82</v>
      </c>
      <c r="AX177" s="14" t="s">
        <v>34</v>
      </c>
      <c r="AY177" s="14" t="s">
        <v>72</v>
      </c>
      <c r="AZ177" s="165" t="s">
        <v>134</v>
      </c>
    </row>
    <row r="178" spans="1:66" s="13" customFormat="1">
      <c r="B178" s="157"/>
      <c r="D178" s="152" t="s">
        <v>145</v>
      </c>
      <c r="E178" s="158" t="s">
        <v>3</v>
      </c>
      <c r="F178" s="159" t="s">
        <v>1044</v>
      </c>
      <c r="H178" s="158" t="s">
        <v>3</v>
      </c>
      <c r="I178" s="160"/>
      <c r="M178" s="157"/>
      <c r="N178" s="161"/>
      <c r="O178" s="162"/>
      <c r="P178" s="162"/>
      <c r="Q178" s="162"/>
      <c r="R178" s="162"/>
      <c r="S178" s="162"/>
      <c r="T178" s="162"/>
      <c r="U178" s="163"/>
      <c r="AU178" s="158" t="s">
        <v>145</v>
      </c>
      <c r="AV178" s="158" t="s">
        <v>82</v>
      </c>
      <c r="AW178" s="13" t="s">
        <v>80</v>
      </c>
      <c r="AX178" s="13" t="s">
        <v>34</v>
      </c>
      <c r="AY178" s="13" t="s">
        <v>72</v>
      </c>
      <c r="AZ178" s="158" t="s">
        <v>134</v>
      </c>
    </row>
    <row r="179" spans="1:66" s="14" customFormat="1">
      <c r="B179" s="164"/>
      <c r="D179" s="152" t="s">
        <v>145</v>
      </c>
      <c r="E179" s="165" t="s">
        <v>3</v>
      </c>
      <c r="F179" s="166" t="s">
        <v>82</v>
      </c>
      <c r="H179" s="167">
        <v>2</v>
      </c>
      <c r="I179" s="168"/>
      <c r="M179" s="164"/>
      <c r="N179" s="169"/>
      <c r="O179" s="170"/>
      <c r="P179" s="170"/>
      <c r="Q179" s="170"/>
      <c r="R179" s="170"/>
      <c r="S179" s="170"/>
      <c r="T179" s="170"/>
      <c r="U179" s="171"/>
      <c r="AU179" s="165" t="s">
        <v>145</v>
      </c>
      <c r="AV179" s="165" t="s">
        <v>82</v>
      </c>
      <c r="AW179" s="14" t="s">
        <v>82</v>
      </c>
      <c r="AX179" s="14" t="s">
        <v>34</v>
      </c>
      <c r="AY179" s="14" t="s">
        <v>72</v>
      </c>
      <c r="AZ179" s="165" t="s">
        <v>134</v>
      </c>
    </row>
    <row r="180" spans="1:66" s="13" customFormat="1">
      <c r="B180" s="157"/>
      <c r="D180" s="152" t="s">
        <v>145</v>
      </c>
      <c r="E180" s="158" t="s">
        <v>3</v>
      </c>
      <c r="F180" s="159" t="s">
        <v>1045</v>
      </c>
      <c r="H180" s="158" t="s">
        <v>3</v>
      </c>
      <c r="I180" s="160"/>
      <c r="M180" s="157"/>
      <c r="N180" s="161"/>
      <c r="O180" s="162"/>
      <c r="P180" s="162"/>
      <c r="Q180" s="162"/>
      <c r="R180" s="162"/>
      <c r="S180" s="162"/>
      <c r="T180" s="162"/>
      <c r="U180" s="163"/>
      <c r="AU180" s="158" t="s">
        <v>145</v>
      </c>
      <c r="AV180" s="158" t="s">
        <v>82</v>
      </c>
      <c r="AW180" s="13" t="s">
        <v>80</v>
      </c>
      <c r="AX180" s="13" t="s">
        <v>34</v>
      </c>
      <c r="AY180" s="13" t="s">
        <v>72</v>
      </c>
      <c r="AZ180" s="158" t="s">
        <v>134</v>
      </c>
    </row>
    <row r="181" spans="1:66" s="14" customFormat="1">
      <c r="B181" s="164"/>
      <c r="D181" s="152" t="s">
        <v>145</v>
      </c>
      <c r="E181" s="165" t="s">
        <v>3</v>
      </c>
      <c r="F181" s="166" t="s">
        <v>82</v>
      </c>
      <c r="H181" s="167">
        <v>2</v>
      </c>
      <c r="I181" s="168"/>
      <c r="M181" s="164"/>
      <c r="N181" s="169"/>
      <c r="O181" s="170"/>
      <c r="P181" s="170"/>
      <c r="Q181" s="170"/>
      <c r="R181" s="170"/>
      <c r="S181" s="170"/>
      <c r="T181" s="170"/>
      <c r="U181" s="171"/>
      <c r="AU181" s="165" t="s">
        <v>145</v>
      </c>
      <c r="AV181" s="165" t="s">
        <v>82</v>
      </c>
      <c r="AW181" s="14" t="s">
        <v>82</v>
      </c>
      <c r="AX181" s="14" t="s">
        <v>34</v>
      </c>
      <c r="AY181" s="14" t="s">
        <v>72</v>
      </c>
      <c r="AZ181" s="165" t="s">
        <v>134</v>
      </c>
    </row>
    <row r="182" spans="1:66" s="15" customFormat="1">
      <c r="B182" s="172"/>
      <c r="D182" s="152" t="s">
        <v>145</v>
      </c>
      <c r="E182" s="173" t="s">
        <v>3</v>
      </c>
      <c r="F182" s="174" t="s">
        <v>155</v>
      </c>
      <c r="H182" s="175">
        <v>14</v>
      </c>
      <c r="I182" s="176"/>
      <c r="M182" s="172"/>
      <c r="N182" s="177"/>
      <c r="O182" s="178"/>
      <c r="P182" s="178"/>
      <c r="Q182" s="178"/>
      <c r="R182" s="178"/>
      <c r="S182" s="178"/>
      <c r="T182" s="178"/>
      <c r="U182" s="179"/>
      <c r="AU182" s="173" t="s">
        <v>145</v>
      </c>
      <c r="AV182" s="173" t="s">
        <v>82</v>
      </c>
      <c r="AW182" s="15" t="s">
        <v>141</v>
      </c>
      <c r="AX182" s="15" t="s">
        <v>34</v>
      </c>
      <c r="AY182" s="15" t="s">
        <v>80</v>
      </c>
      <c r="AZ182" s="173" t="s">
        <v>134</v>
      </c>
    </row>
    <row r="183" spans="1:66" s="2" customFormat="1" ht="14.45" customHeight="1">
      <c r="A183" s="33"/>
      <c r="B183" s="138"/>
      <c r="C183" s="180" t="s">
        <v>216</v>
      </c>
      <c r="D183" s="180" t="s">
        <v>494</v>
      </c>
      <c r="E183" s="181" t="s">
        <v>1077</v>
      </c>
      <c r="F183" s="182" t="s">
        <v>1078</v>
      </c>
      <c r="G183" s="183" t="s">
        <v>268</v>
      </c>
      <c r="H183" s="184">
        <v>0.52600000000000002</v>
      </c>
      <c r="I183" s="185"/>
      <c r="J183" s="186">
        <f>ROUND(I183*H183,2)</f>
        <v>0</v>
      </c>
      <c r="K183" s="182" t="s">
        <v>140</v>
      </c>
      <c r="L183" s="282" t="s">
        <v>1410</v>
      </c>
      <c r="M183" s="187"/>
      <c r="N183" s="188" t="s">
        <v>3</v>
      </c>
      <c r="O183" s="189" t="s">
        <v>43</v>
      </c>
      <c r="P183" s="54"/>
      <c r="Q183" s="148">
        <f>P183*H183</f>
        <v>0</v>
      </c>
      <c r="R183" s="148">
        <v>0.65</v>
      </c>
      <c r="S183" s="148">
        <f>R183*H183</f>
        <v>0.34190000000000004</v>
      </c>
      <c r="T183" s="148">
        <v>0</v>
      </c>
      <c r="U183" s="149">
        <f>T183*H183</f>
        <v>0</v>
      </c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S183" s="150" t="s">
        <v>195</v>
      </c>
      <c r="AU183" s="150" t="s">
        <v>494</v>
      </c>
      <c r="AV183" s="150" t="s">
        <v>82</v>
      </c>
      <c r="AZ183" s="18" t="s">
        <v>134</v>
      </c>
      <c r="BF183" s="151">
        <f>IF(O183="základní",J183,0)</f>
        <v>0</v>
      </c>
      <c r="BG183" s="151">
        <f>IF(O183="snížená",J183,0)</f>
        <v>0</v>
      </c>
      <c r="BH183" s="151">
        <f>IF(O183="zákl. přenesená",J183,0)</f>
        <v>0</v>
      </c>
      <c r="BI183" s="151">
        <f>IF(O183="sníž. přenesená",J183,0)</f>
        <v>0</v>
      </c>
      <c r="BJ183" s="151">
        <f>IF(O183="nulová",J183,0)</f>
        <v>0</v>
      </c>
      <c r="BK183" s="18" t="s">
        <v>80</v>
      </c>
      <c r="BL183" s="151">
        <f>ROUND(I183*H183,2)</f>
        <v>0</v>
      </c>
      <c r="BM183" s="18" t="s">
        <v>141</v>
      </c>
      <c r="BN183" s="150" t="s">
        <v>1138</v>
      </c>
    </row>
    <row r="184" spans="1:66" s="2" customFormat="1">
      <c r="A184" s="33"/>
      <c r="B184" s="34"/>
      <c r="C184" s="33"/>
      <c r="D184" s="152" t="s">
        <v>143</v>
      </c>
      <c r="E184" s="33"/>
      <c r="F184" s="153" t="s">
        <v>1078</v>
      </c>
      <c r="G184" s="33"/>
      <c r="H184" s="33"/>
      <c r="I184" s="154"/>
      <c r="J184" s="33"/>
      <c r="K184" s="33"/>
      <c r="M184" s="34"/>
      <c r="N184" s="155"/>
      <c r="O184" s="156"/>
      <c r="P184" s="54"/>
      <c r="Q184" s="54"/>
      <c r="R184" s="54"/>
      <c r="S184" s="54"/>
      <c r="T184" s="54"/>
      <c r="U184" s="55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U184" s="18" t="s">
        <v>143</v>
      </c>
      <c r="AV184" s="18" t="s">
        <v>82</v>
      </c>
    </row>
    <row r="185" spans="1:66" s="13" customFormat="1">
      <c r="B185" s="157"/>
      <c r="D185" s="152" t="s">
        <v>145</v>
      </c>
      <c r="E185" s="158" t="s">
        <v>3</v>
      </c>
      <c r="F185" s="159" t="s">
        <v>1038</v>
      </c>
      <c r="H185" s="158" t="s">
        <v>3</v>
      </c>
      <c r="I185" s="160"/>
      <c r="M185" s="157"/>
      <c r="N185" s="161"/>
      <c r="O185" s="162"/>
      <c r="P185" s="162"/>
      <c r="Q185" s="162"/>
      <c r="R185" s="162"/>
      <c r="S185" s="162"/>
      <c r="T185" s="162"/>
      <c r="U185" s="163"/>
      <c r="AU185" s="158" t="s">
        <v>145</v>
      </c>
      <c r="AV185" s="158" t="s">
        <v>82</v>
      </c>
      <c r="AW185" s="13" t="s">
        <v>80</v>
      </c>
      <c r="AX185" s="13" t="s">
        <v>34</v>
      </c>
      <c r="AY185" s="13" t="s">
        <v>72</v>
      </c>
      <c r="AZ185" s="158" t="s">
        <v>134</v>
      </c>
    </row>
    <row r="186" spans="1:66" s="13" customFormat="1">
      <c r="B186" s="157"/>
      <c r="D186" s="152" t="s">
        <v>145</v>
      </c>
      <c r="E186" s="158" t="s">
        <v>3</v>
      </c>
      <c r="F186" s="159" t="s">
        <v>1137</v>
      </c>
      <c r="H186" s="158" t="s">
        <v>3</v>
      </c>
      <c r="I186" s="160"/>
      <c r="M186" s="157"/>
      <c r="N186" s="161"/>
      <c r="O186" s="162"/>
      <c r="P186" s="162"/>
      <c r="Q186" s="162"/>
      <c r="R186" s="162"/>
      <c r="S186" s="162"/>
      <c r="T186" s="162"/>
      <c r="U186" s="163"/>
      <c r="AU186" s="158" t="s">
        <v>145</v>
      </c>
      <c r="AV186" s="158" t="s">
        <v>82</v>
      </c>
      <c r="AW186" s="13" t="s">
        <v>80</v>
      </c>
      <c r="AX186" s="13" t="s">
        <v>34</v>
      </c>
      <c r="AY186" s="13" t="s">
        <v>72</v>
      </c>
      <c r="AZ186" s="158" t="s">
        <v>134</v>
      </c>
    </row>
    <row r="187" spans="1:66" s="13" customFormat="1">
      <c r="B187" s="157"/>
      <c r="D187" s="152" t="s">
        <v>145</v>
      </c>
      <c r="E187" s="158" t="s">
        <v>3</v>
      </c>
      <c r="F187" s="159" t="s">
        <v>1040</v>
      </c>
      <c r="H187" s="158" t="s">
        <v>3</v>
      </c>
      <c r="I187" s="160"/>
      <c r="M187" s="157"/>
      <c r="N187" s="161"/>
      <c r="O187" s="162"/>
      <c r="P187" s="162"/>
      <c r="Q187" s="162"/>
      <c r="R187" s="162"/>
      <c r="S187" s="162"/>
      <c r="T187" s="162"/>
      <c r="U187" s="163"/>
      <c r="AU187" s="158" t="s">
        <v>145</v>
      </c>
      <c r="AV187" s="158" t="s">
        <v>82</v>
      </c>
      <c r="AW187" s="13" t="s">
        <v>80</v>
      </c>
      <c r="AX187" s="13" t="s">
        <v>34</v>
      </c>
      <c r="AY187" s="13" t="s">
        <v>72</v>
      </c>
      <c r="AZ187" s="158" t="s">
        <v>134</v>
      </c>
    </row>
    <row r="188" spans="1:66" s="14" customFormat="1">
      <c r="B188" s="164"/>
      <c r="D188" s="152" t="s">
        <v>145</v>
      </c>
      <c r="E188" s="165" t="s">
        <v>3</v>
      </c>
      <c r="F188" s="166" t="s">
        <v>1139</v>
      </c>
      <c r="H188" s="167">
        <v>7.4999999999999997E-2</v>
      </c>
      <c r="I188" s="168"/>
      <c r="M188" s="164"/>
      <c r="N188" s="169"/>
      <c r="O188" s="170"/>
      <c r="P188" s="170"/>
      <c r="Q188" s="170"/>
      <c r="R188" s="170"/>
      <c r="S188" s="170"/>
      <c r="T188" s="170"/>
      <c r="U188" s="171"/>
      <c r="AU188" s="165" t="s">
        <v>145</v>
      </c>
      <c r="AV188" s="165" t="s">
        <v>82</v>
      </c>
      <c r="AW188" s="14" t="s">
        <v>82</v>
      </c>
      <c r="AX188" s="14" t="s">
        <v>34</v>
      </c>
      <c r="AY188" s="14" t="s">
        <v>72</v>
      </c>
      <c r="AZ188" s="165" t="s">
        <v>134</v>
      </c>
    </row>
    <row r="189" spans="1:66" s="13" customFormat="1">
      <c r="B189" s="157"/>
      <c r="D189" s="152" t="s">
        <v>145</v>
      </c>
      <c r="E189" s="158" t="s">
        <v>3</v>
      </c>
      <c r="F189" s="159" t="s">
        <v>1041</v>
      </c>
      <c r="H189" s="158" t="s">
        <v>3</v>
      </c>
      <c r="I189" s="160"/>
      <c r="M189" s="157"/>
      <c r="N189" s="161"/>
      <c r="O189" s="162"/>
      <c r="P189" s="162"/>
      <c r="Q189" s="162"/>
      <c r="R189" s="162"/>
      <c r="S189" s="162"/>
      <c r="T189" s="162"/>
      <c r="U189" s="163"/>
      <c r="AU189" s="158" t="s">
        <v>145</v>
      </c>
      <c r="AV189" s="158" t="s">
        <v>82</v>
      </c>
      <c r="AW189" s="13" t="s">
        <v>80</v>
      </c>
      <c r="AX189" s="13" t="s">
        <v>34</v>
      </c>
      <c r="AY189" s="13" t="s">
        <v>72</v>
      </c>
      <c r="AZ189" s="158" t="s">
        <v>134</v>
      </c>
    </row>
    <row r="190" spans="1:66" s="14" customFormat="1">
      <c r="B190" s="164"/>
      <c r="D190" s="152" t="s">
        <v>145</v>
      </c>
      <c r="E190" s="165" t="s">
        <v>3</v>
      </c>
      <c r="F190" s="166" t="s">
        <v>1139</v>
      </c>
      <c r="H190" s="167">
        <v>7.4999999999999997E-2</v>
      </c>
      <c r="I190" s="168"/>
      <c r="M190" s="164"/>
      <c r="N190" s="169"/>
      <c r="O190" s="170"/>
      <c r="P190" s="170"/>
      <c r="Q190" s="170"/>
      <c r="R190" s="170"/>
      <c r="S190" s="170"/>
      <c r="T190" s="170"/>
      <c r="U190" s="171"/>
      <c r="AU190" s="165" t="s">
        <v>145</v>
      </c>
      <c r="AV190" s="165" t="s">
        <v>82</v>
      </c>
      <c r="AW190" s="14" t="s">
        <v>82</v>
      </c>
      <c r="AX190" s="14" t="s">
        <v>34</v>
      </c>
      <c r="AY190" s="14" t="s">
        <v>72</v>
      </c>
      <c r="AZ190" s="165" t="s">
        <v>134</v>
      </c>
    </row>
    <row r="191" spans="1:66" s="13" customFormat="1">
      <c r="B191" s="157"/>
      <c r="D191" s="152" t="s">
        <v>145</v>
      </c>
      <c r="E191" s="158" t="s">
        <v>3</v>
      </c>
      <c r="F191" s="159" t="s">
        <v>1042</v>
      </c>
      <c r="H191" s="158" t="s">
        <v>3</v>
      </c>
      <c r="I191" s="160"/>
      <c r="M191" s="157"/>
      <c r="N191" s="161"/>
      <c r="O191" s="162"/>
      <c r="P191" s="162"/>
      <c r="Q191" s="162"/>
      <c r="R191" s="162"/>
      <c r="S191" s="162"/>
      <c r="T191" s="162"/>
      <c r="U191" s="163"/>
      <c r="AU191" s="158" t="s">
        <v>145</v>
      </c>
      <c r="AV191" s="158" t="s">
        <v>82</v>
      </c>
      <c r="AW191" s="13" t="s">
        <v>80</v>
      </c>
      <c r="AX191" s="13" t="s">
        <v>34</v>
      </c>
      <c r="AY191" s="13" t="s">
        <v>72</v>
      </c>
      <c r="AZ191" s="158" t="s">
        <v>134</v>
      </c>
    </row>
    <row r="192" spans="1:66" s="14" customFormat="1">
      <c r="B192" s="164"/>
      <c r="D192" s="152" t="s">
        <v>145</v>
      </c>
      <c r="E192" s="165" t="s">
        <v>3</v>
      </c>
      <c r="F192" s="166" t="s">
        <v>1140</v>
      </c>
      <c r="H192" s="167">
        <v>0.151</v>
      </c>
      <c r="I192" s="168"/>
      <c r="M192" s="164"/>
      <c r="N192" s="169"/>
      <c r="O192" s="170"/>
      <c r="P192" s="170"/>
      <c r="Q192" s="170"/>
      <c r="R192" s="170"/>
      <c r="S192" s="170"/>
      <c r="T192" s="170"/>
      <c r="U192" s="171"/>
      <c r="AU192" s="165" t="s">
        <v>145</v>
      </c>
      <c r="AV192" s="165" t="s">
        <v>82</v>
      </c>
      <c r="AW192" s="14" t="s">
        <v>82</v>
      </c>
      <c r="AX192" s="14" t="s">
        <v>34</v>
      </c>
      <c r="AY192" s="14" t="s">
        <v>72</v>
      </c>
      <c r="AZ192" s="165" t="s">
        <v>134</v>
      </c>
    </row>
    <row r="193" spans="1:66" s="13" customFormat="1">
      <c r="B193" s="157"/>
      <c r="D193" s="152" t="s">
        <v>145</v>
      </c>
      <c r="E193" s="158" t="s">
        <v>3</v>
      </c>
      <c r="F193" s="159" t="s">
        <v>1043</v>
      </c>
      <c r="H193" s="158" t="s">
        <v>3</v>
      </c>
      <c r="I193" s="160"/>
      <c r="M193" s="157"/>
      <c r="N193" s="161"/>
      <c r="O193" s="162"/>
      <c r="P193" s="162"/>
      <c r="Q193" s="162"/>
      <c r="R193" s="162"/>
      <c r="S193" s="162"/>
      <c r="T193" s="162"/>
      <c r="U193" s="163"/>
      <c r="AU193" s="158" t="s">
        <v>145</v>
      </c>
      <c r="AV193" s="158" t="s">
        <v>82</v>
      </c>
      <c r="AW193" s="13" t="s">
        <v>80</v>
      </c>
      <c r="AX193" s="13" t="s">
        <v>34</v>
      </c>
      <c r="AY193" s="13" t="s">
        <v>72</v>
      </c>
      <c r="AZ193" s="158" t="s">
        <v>134</v>
      </c>
    </row>
    <row r="194" spans="1:66" s="14" customFormat="1">
      <c r="B194" s="164"/>
      <c r="D194" s="152" t="s">
        <v>145</v>
      </c>
      <c r="E194" s="165" t="s">
        <v>3</v>
      </c>
      <c r="F194" s="166" t="s">
        <v>1139</v>
      </c>
      <c r="H194" s="167">
        <v>7.4999999999999997E-2</v>
      </c>
      <c r="I194" s="168"/>
      <c r="M194" s="164"/>
      <c r="N194" s="169"/>
      <c r="O194" s="170"/>
      <c r="P194" s="170"/>
      <c r="Q194" s="170"/>
      <c r="R194" s="170"/>
      <c r="S194" s="170"/>
      <c r="T194" s="170"/>
      <c r="U194" s="171"/>
      <c r="AU194" s="165" t="s">
        <v>145</v>
      </c>
      <c r="AV194" s="165" t="s">
        <v>82</v>
      </c>
      <c r="AW194" s="14" t="s">
        <v>82</v>
      </c>
      <c r="AX194" s="14" t="s">
        <v>34</v>
      </c>
      <c r="AY194" s="14" t="s">
        <v>72</v>
      </c>
      <c r="AZ194" s="165" t="s">
        <v>134</v>
      </c>
    </row>
    <row r="195" spans="1:66" s="13" customFormat="1">
      <c r="B195" s="157"/>
      <c r="D195" s="152" t="s">
        <v>145</v>
      </c>
      <c r="E195" s="158" t="s">
        <v>3</v>
      </c>
      <c r="F195" s="159" t="s">
        <v>1044</v>
      </c>
      <c r="H195" s="158" t="s">
        <v>3</v>
      </c>
      <c r="I195" s="160"/>
      <c r="M195" s="157"/>
      <c r="N195" s="161"/>
      <c r="O195" s="162"/>
      <c r="P195" s="162"/>
      <c r="Q195" s="162"/>
      <c r="R195" s="162"/>
      <c r="S195" s="162"/>
      <c r="T195" s="162"/>
      <c r="U195" s="163"/>
      <c r="AU195" s="158" t="s">
        <v>145</v>
      </c>
      <c r="AV195" s="158" t="s">
        <v>82</v>
      </c>
      <c r="AW195" s="13" t="s">
        <v>80</v>
      </c>
      <c r="AX195" s="13" t="s">
        <v>34</v>
      </c>
      <c r="AY195" s="13" t="s">
        <v>72</v>
      </c>
      <c r="AZ195" s="158" t="s">
        <v>134</v>
      </c>
    </row>
    <row r="196" spans="1:66" s="14" customFormat="1">
      <c r="B196" s="164"/>
      <c r="D196" s="152" t="s">
        <v>145</v>
      </c>
      <c r="E196" s="165" t="s">
        <v>3</v>
      </c>
      <c r="F196" s="166" t="s">
        <v>1139</v>
      </c>
      <c r="H196" s="167">
        <v>7.4999999999999997E-2</v>
      </c>
      <c r="I196" s="168"/>
      <c r="M196" s="164"/>
      <c r="N196" s="169"/>
      <c r="O196" s="170"/>
      <c r="P196" s="170"/>
      <c r="Q196" s="170"/>
      <c r="R196" s="170"/>
      <c r="S196" s="170"/>
      <c r="T196" s="170"/>
      <c r="U196" s="171"/>
      <c r="AU196" s="165" t="s">
        <v>145</v>
      </c>
      <c r="AV196" s="165" t="s">
        <v>82</v>
      </c>
      <c r="AW196" s="14" t="s">
        <v>82</v>
      </c>
      <c r="AX196" s="14" t="s">
        <v>34</v>
      </c>
      <c r="AY196" s="14" t="s">
        <v>72</v>
      </c>
      <c r="AZ196" s="165" t="s">
        <v>134</v>
      </c>
    </row>
    <row r="197" spans="1:66" s="13" customFormat="1">
      <c r="B197" s="157"/>
      <c r="D197" s="152" t="s">
        <v>145</v>
      </c>
      <c r="E197" s="158" t="s">
        <v>3</v>
      </c>
      <c r="F197" s="159" t="s">
        <v>1045</v>
      </c>
      <c r="H197" s="158" t="s">
        <v>3</v>
      </c>
      <c r="I197" s="160"/>
      <c r="M197" s="157"/>
      <c r="N197" s="161"/>
      <c r="O197" s="162"/>
      <c r="P197" s="162"/>
      <c r="Q197" s="162"/>
      <c r="R197" s="162"/>
      <c r="S197" s="162"/>
      <c r="T197" s="162"/>
      <c r="U197" s="163"/>
      <c r="AU197" s="158" t="s">
        <v>145</v>
      </c>
      <c r="AV197" s="158" t="s">
        <v>82</v>
      </c>
      <c r="AW197" s="13" t="s">
        <v>80</v>
      </c>
      <c r="AX197" s="13" t="s">
        <v>34</v>
      </c>
      <c r="AY197" s="13" t="s">
        <v>72</v>
      </c>
      <c r="AZ197" s="158" t="s">
        <v>134</v>
      </c>
    </row>
    <row r="198" spans="1:66" s="14" customFormat="1">
      <c r="B198" s="164"/>
      <c r="D198" s="152" t="s">
        <v>145</v>
      </c>
      <c r="E198" s="165" t="s">
        <v>3</v>
      </c>
      <c r="F198" s="166" t="s">
        <v>1139</v>
      </c>
      <c r="H198" s="167">
        <v>7.4999999999999997E-2</v>
      </c>
      <c r="I198" s="168"/>
      <c r="M198" s="164"/>
      <c r="N198" s="169"/>
      <c r="O198" s="170"/>
      <c r="P198" s="170"/>
      <c r="Q198" s="170"/>
      <c r="R198" s="170"/>
      <c r="S198" s="170"/>
      <c r="T198" s="170"/>
      <c r="U198" s="171"/>
      <c r="AU198" s="165" t="s">
        <v>145</v>
      </c>
      <c r="AV198" s="165" t="s">
        <v>82</v>
      </c>
      <c r="AW198" s="14" t="s">
        <v>82</v>
      </c>
      <c r="AX198" s="14" t="s">
        <v>34</v>
      </c>
      <c r="AY198" s="14" t="s">
        <v>72</v>
      </c>
      <c r="AZ198" s="165" t="s">
        <v>134</v>
      </c>
    </row>
    <row r="199" spans="1:66" s="15" customFormat="1">
      <c r="B199" s="172"/>
      <c r="D199" s="152" t="s">
        <v>145</v>
      </c>
      <c r="E199" s="173" t="s">
        <v>3</v>
      </c>
      <c r="F199" s="174" t="s">
        <v>155</v>
      </c>
      <c r="H199" s="175">
        <v>0.52600000000000002</v>
      </c>
      <c r="I199" s="176"/>
      <c r="M199" s="172"/>
      <c r="N199" s="177"/>
      <c r="O199" s="178"/>
      <c r="P199" s="178"/>
      <c r="Q199" s="178"/>
      <c r="R199" s="178"/>
      <c r="S199" s="178"/>
      <c r="T199" s="178"/>
      <c r="U199" s="179"/>
      <c r="AU199" s="173" t="s">
        <v>145</v>
      </c>
      <c r="AV199" s="173" t="s">
        <v>82</v>
      </c>
      <c r="AW199" s="15" t="s">
        <v>141</v>
      </c>
      <c r="AX199" s="15" t="s">
        <v>34</v>
      </c>
      <c r="AY199" s="15" t="s">
        <v>80</v>
      </c>
      <c r="AZ199" s="173" t="s">
        <v>134</v>
      </c>
    </row>
    <row r="200" spans="1:66" s="2" customFormat="1" ht="14.45" customHeight="1">
      <c r="A200" s="33"/>
      <c r="B200" s="138"/>
      <c r="C200" s="139" t="s">
        <v>221</v>
      </c>
      <c r="D200" s="139" t="s">
        <v>136</v>
      </c>
      <c r="E200" s="140" t="s">
        <v>1141</v>
      </c>
      <c r="F200" s="141" t="s">
        <v>1142</v>
      </c>
      <c r="G200" s="142" t="s">
        <v>139</v>
      </c>
      <c r="H200" s="143">
        <v>77</v>
      </c>
      <c r="I200" s="144"/>
      <c r="J200" s="145">
        <f>ROUND(I200*H200,2)</f>
        <v>0</v>
      </c>
      <c r="K200" s="141" t="s">
        <v>140</v>
      </c>
      <c r="L200" s="282" t="s">
        <v>1410</v>
      </c>
      <c r="M200" s="34"/>
      <c r="N200" s="146" t="s">
        <v>3</v>
      </c>
      <c r="O200" s="147" t="s">
        <v>43</v>
      </c>
      <c r="P200" s="54"/>
      <c r="Q200" s="148">
        <f>P200*H200</f>
        <v>0</v>
      </c>
      <c r="R200" s="148">
        <v>0</v>
      </c>
      <c r="S200" s="148">
        <f>R200*H200</f>
        <v>0</v>
      </c>
      <c r="T200" s="148">
        <v>0</v>
      </c>
      <c r="U200" s="149">
        <f>T200*H200</f>
        <v>0</v>
      </c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S200" s="150" t="s">
        <v>141</v>
      </c>
      <c r="AU200" s="150" t="s">
        <v>136</v>
      </c>
      <c r="AV200" s="150" t="s">
        <v>82</v>
      </c>
      <c r="AZ200" s="18" t="s">
        <v>134</v>
      </c>
      <c r="BF200" s="151">
        <f>IF(O200="základní",J200,0)</f>
        <v>0</v>
      </c>
      <c r="BG200" s="151">
        <f>IF(O200="snížená",J200,0)</f>
        <v>0</v>
      </c>
      <c r="BH200" s="151">
        <f>IF(O200="zákl. přenesená",J200,0)</f>
        <v>0</v>
      </c>
      <c r="BI200" s="151">
        <f>IF(O200="sníž. přenesená",J200,0)</f>
        <v>0</v>
      </c>
      <c r="BJ200" s="151">
        <f>IF(O200="nulová",J200,0)</f>
        <v>0</v>
      </c>
      <c r="BK200" s="18" t="s">
        <v>80</v>
      </c>
      <c r="BL200" s="151">
        <f>ROUND(I200*H200,2)</f>
        <v>0</v>
      </c>
      <c r="BM200" s="18" t="s">
        <v>141</v>
      </c>
      <c r="BN200" s="150" t="s">
        <v>1143</v>
      </c>
    </row>
    <row r="201" spans="1:66" s="2" customFormat="1">
      <c r="A201" s="33"/>
      <c r="B201" s="34"/>
      <c r="C201" s="33"/>
      <c r="D201" s="152" t="s">
        <v>143</v>
      </c>
      <c r="E201" s="33"/>
      <c r="F201" s="153" t="s">
        <v>1144</v>
      </c>
      <c r="G201" s="33"/>
      <c r="H201" s="33"/>
      <c r="I201" s="154"/>
      <c r="J201" s="33"/>
      <c r="K201" s="33"/>
      <c r="M201" s="34"/>
      <c r="N201" s="155"/>
      <c r="O201" s="156"/>
      <c r="P201" s="54"/>
      <c r="Q201" s="54"/>
      <c r="R201" s="54"/>
      <c r="S201" s="54"/>
      <c r="T201" s="54"/>
      <c r="U201" s="55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U201" s="18" t="s">
        <v>143</v>
      </c>
      <c r="AV201" s="18" t="s">
        <v>82</v>
      </c>
    </row>
    <row r="202" spans="1:66" s="13" customFormat="1">
      <c r="B202" s="157"/>
      <c r="D202" s="152" t="s">
        <v>145</v>
      </c>
      <c r="E202" s="158" t="s">
        <v>3</v>
      </c>
      <c r="F202" s="159" t="s">
        <v>1038</v>
      </c>
      <c r="H202" s="158" t="s">
        <v>3</v>
      </c>
      <c r="I202" s="160"/>
      <c r="M202" s="157"/>
      <c r="N202" s="161"/>
      <c r="O202" s="162"/>
      <c r="P202" s="162"/>
      <c r="Q202" s="162"/>
      <c r="R202" s="162"/>
      <c r="S202" s="162"/>
      <c r="T202" s="162"/>
      <c r="U202" s="163"/>
      <c r="AU202" s="158" t="s">
        <v>145</v>
      </c>
      <c r="AV202" s="158" t="s">
        <v>82</v>
      </c>
      <c r="AW202" s="13" t="s">
        <v>80</v>
      </c>
      <c r="AX202" s="13" t="s">
        <v>34</v>
      </c>
      <c r="AY202" s="13" t="s">
        <v>72</v>
      </c>
      <c r="AZ202" s="158" t="s">
        <v>134</v>
      </c>
    </row>
    <row r="203" spans="1:66" s="14" customFormat="1">
      <c r="B203" s="164"/>
      <c r="D203" s="152" t="s">
        <v>145</v>
      </c>
      <c r="E203" s="165" t="s">
        <v>3</v>
      </c>
      <c r="F203" s="166" t="s">
        <v>1145</v>
      </c>
      <c r="H203" s="167">
        <v>77</v>
      </c>
      <c r="I203" s="168"/>
      <c r="M203" s="164"/>
      <c r="N203" s="169"/>
      <c r="O203" s="170"/>
      <c r="P203" s="170"/>
      <c r="Q203" s="170"/>
      <c r="R203" s="170"/>
      <c r="S203" s="170"/>
      <c r="T203" s="170"/>
      <c r="U203" s="171"/>
      <c r="AU203" s="165" t="s">
        <v>145</v>
      </c>
      <c r="AV203" s="165" t="s">
        <v>82</v>
      </c>
      <c r="AW203" s="14" t="s">
        <v>82</v>
      </c>
      <c r="AX203" s="14" t="s">
        <v>34</v>
      </c>
      <c r="AY203" s="14" t="s">
        <v>80</v>
      </c>
      <c r="AZ203" s="165" t="s">
        <v>134</v>
      </c>
    </row>
    <row r="204" spans="1:66" s="2" customFormat="1" ht="14.45" customHeight="1">
      <c r="A204" s="33"/>
      <c r="B204" s="138"/>
      <c r="C204" s="139" t="s">
        <v>226</v>
      </c>
      <c r="D204" s="139" t="s">
        <v>136</v>
      </c>
      <c r="E204" s="140" t="s">
        <v>1082</v>
      </c>
      <c r="F204" s="141" t="s">
        <v>1083</v>
      </c>
      <c r="G204" s="142" t="s">
        <v>172</v>
      </c>
      <c r="H204" s="143">
        <v>14</v>
      </c>
      <c r="I204" s="144"/>
      <c r="J204" s="145">
        <f>ROUND(I204*H204,2)</f>
        <v>0</v>
      </c>
      <c r="K204" s="141" t="s">
        <v>140</v>
      </c>
      <c r="L204" s="282" t="s">
        <v>1410</v>
      </c>
      <c r="M204" s="34"/>
      <c r="N204" s="146" t="s">
        <v>3</v>
      </c>
      <c r="O204" s="147" t="s">
        <v>43</v>
      </c>
      <c r="P204" s="54"/>
      <c r="Q204" s="148">
        <f>P204*H204</f>
        <v>0</v>
      </c>
      <c r="R204" s="148">
        <v>2.0799999999999998E-3</v>
      </c>
      <c r="S204" s="148">
        <f>R204*H204</f>
        <v>2.9119999999999997E-2</v>
      </c>
      <c r="T204" s="148">
        <v>0</v>
      </c>
      <c r="U204" s="149">
        <f>T204*H204</f>
        <v>0</v>
      </c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S204" s="150" t="s">
        <v>141</v>
      </c>
      <c r="AU204" s="150" t="s">
        <v>136</v>
      </c>
      <c r="AV204" s="150" t="s">
        <v>82</v>
      </c>
      <c r="AZ204" s="18" t="s">
        <v>134</v>
      </c>
      <c r="BF204" s="151">
        <f>IF(O204="základní",J204,0)</f>
        <v>0</v>
      </c>
      <c r="BG204" s="151">
        <f>IF(O204="snížená",J204,0)</f>
        <v>0</v>
      </c>
      <c r="BH204" s="151">
        <f>IF(O204="zákl. přenesená",J204,0)</f>
        <v>0</v>
      </c>
      <c r="BI204" s="151">
        <f>IF(O204="sníž. přenesená",J204,0)</f>
        <v>0</v>
      </c>
      <c r="BJ204" s="151">
        <f>IF(O204="nulová",J204,0)</f>
        <v>0</v>
      </c>
      <c r="BK204" s="18" t="s">
        <v>80</v>
      </c>
      <c r="BL204" s="151">
        <f>ROUND(I204*H204,2)</f>
        <v>0</v>
      </c>
      <c r="BM204" s="18" t="s">
        <v>141</v>
      </c>
      <c r="BN204" s="150" t="s">
        <v>1146</v>
      </c>
    </row>
    <row r="205" spans="1:66" s="2" customFormat="1">
      <c r="A205" s="33"/>
      <c r="B205" s="34"/>
      <c r="C205" s="33"/>
      <c r="D205" s="152" t="s">
        <v>143</v>
      </c>
      <c r="E205" s="33"/>
      <c r="F205" s="153" t="s">
        <v>1085</v>
      </c>
      <c r="G205" s="33"/>
      <c r="H205" s="33"/>
      <c r="I205" s="154"/>
      <c r="J205" s="33"/>
      <c r="K205" s="33"/>
      <c r="M205" s="34"/>
      <c r="N205" s="155"/>
      <c r="O205" s="156"/>
      <c r="P205" s="54"/>
      <c r="Q205" s="54"/>
      <c r="R205" s="54"/>
      <c r="S205" s="54"/>
      <c r="T205" s="54"/>
      <c r="U205" s="55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U205" s="18" t="s">
        <v>143</v>
      </c>
      <c r="AV205" s="18" t="s">
        <v>82</v>
      </c>
    </row>
    <row r="206" spans="1:66" s="13" customFormat="1">
      <c r="B206" s="157"/>
      <c r="D206" s="152" t="s">
        <v>145</v>
      </c>
      <c r="E206" s="158" t="s">
        <v>3</v>
      </c>
      <c r="F206" s="159" t="s">
        <v>1038</v>
      </c>
      <c r="H206" s="158" t="s">
        <v>3</v>
      </c>
      <c r="I206" s="160"/>
      <c r="M206" s="157"/>
      <c r="N206" s="161"/>
      <c r="O206" s="162"/>
      <c r="P206" s="162"/>
      <c r="Q206" s="162"/>
      <c r="R206" s="162"/>
      <c r="S206" s="162"/>
      <c r="T206" s="162"/>
      <c r="U206" s="163"/>
      <c r="AU206" s="158" t="s">
        <v>145</v>
      </c>
      <c r="AV206" s="158" t="s">
        <v>82</v>
      </c>
      <c r="AW206" s="13" t="s">
        <v>80</v>
      </c>
      <c r="AX206" s="13" t="s">
        <v>34</v>
      </c>
      <c r="AY206" s="13" t="s">
        <v>72</v>
      </c>
      <c r="AZ206" s="158" t="s">
        <v>134</v>
      </c>
    </row>
    <row r="207" spans="1:66" s="13" customFormat="1">
      <c r="B207" s="157"/>
      <c r="D207" s="152" t="s">
        <v>145</v>
      </c>
      <c r="E207" s="158" t="s">
        <v>3</v>
      </c>
      <c r="F207" s="159" t="s">
        <v>1147</v>
      </c>
      <c r="H207" s="158" t="s">
        <v>3</v>
      </c>
      <c r="I207" s="160"/>
      <c r="M207" s="157"/>
      <c r="N207" s="161"/>
      <c r="O207" s="162"/>
      <c r="P207" s="162"/>
      <c r="Q207" s="162"/>
      <c r="R207" s="162"/>
      <c r="S207" s="162"/>
      <c r="T207" s="162"/>
      <c r="U207" s="163"/>
      <c r="AU207" s="158" t="s">
        <v>145</v>
      </c>
      <c r="AV207" s="158" t="s">
        <v>82</v>
      </c>
      <c r="AW207" s="13" t="s">
        <v>80</v>
      </c>
      <c r="AX207" s="13" t="s">
        <v>34</v>
      </c>
      <c r="AY207" s="13" t="s">
        <v>72</v>
      </c>
      <c r="AZ207" s="158" t="s">
        <v>134</v>
      </c>
    </row>
    <row r="208" spans="1:66" s="13" customFormat="1">
      <c r="B208" s="157"/>
      <c r="D208" s="152" t="s">
        <v>145</v>
      </c>
      <c r="E208" s="158" t="s">
        <v>3</v>
      </c>
      <c r="F208" s="159" t="s">
        <v>1040</v>
      </c>
      <c r="H208" s="158" t="s">
        <v>3</v>
      </c>
      <c r="I208" s="160"/>
      <c r="M208" s="157"/>
      <c r="N208" s="161"/>
      <c r="O208" s="162"/>
      <c r="P208" s="162"/>
      <c r="Q208" s="162"/>
      <c r="R208" s="162"/>
      <c r="S208" s="162"/>
      <c r="T208" s="162"/>
      <c r="U208" s="163"/>
      <c r="AU208" s="158" t="s">
        <v>145</v>
      </c>
      <c r="AV208" s="158" t="s">
        <v>82</v>
      </c>
      <c r="AW208" s="13" t="s">
        <v>80</v>
      </c>
      <c r="AX208" s="13" t="s">
        <v>34</v>
      </c>
      <c r="AY208" s="13" t="s">
        <v>72</v>
      </c>
      <c r="AZ208" s="158" t="s">
        <v>134</v>
      </c>
    </row>
    <row r="209" spans="1:66" s="14" customFormat="1">
      <c r="B209" s="164"/>
      <c r="D209" s="152" t="s">
        <v>145</v>
      </c>
      <c r="E209" s="165" t="s">
        <v>3</v>
      </c>
      <c r="F209" s="166" t="s">
        <v>82</v>
      </c>
      <c r="H209" s="167">
        <v>2</v>
      </c>
      <c r="I209" s="168"/>
      <c r="M209" s="164"/>
      <c r="N209" s="169"/>
      <c r="O209" s="170"/>
      <c r="P209" s="170"/>
      <c r="Q209" s="170"/>
      <c r="R209" s="170"/>
      <c r="S209" s="170"/>
      <c r="T209" s="170"/>
      <c r="U209" s="171"/>
      <c r="AU209" s="165" t="s">
        <v>145</v>
      </c>
      <c r="AV209" s="165" t="s">
        <v>82</v>
      </c>
      <c r="AW209" s="14" t="s">
        <v>82</v>
      </c>
      <c r="AX209" s="14" t="s">
        <v>34</v>
      </c>
      <c r="AY209" s="14" t="s">
        <v>72</v>
      </c>
      <c r="AZ209" s="165" t="s">
        <v>134</v>
      </c>
    </row>
    <row r="210" spans="1:66" s="13" customFormat="1">
      <c r="B210" s="157"/>
      <c r="D210" s="152" t="s">
        <v>145</v>
      </c>
      <c r="E210" s="158" t="s">
        <v>3</v>
      </c>
      <c r="F210" s="159" t="s">
        <v>1041</v>
      </c>
      <c r="H210" s="158" t="s">
        <v>3</v>
      </c>
      <c r="I210" s="160"/>
      <c r="M210" s="157"/>
      <c r="N210" s="161"/>
      <c r="O210" s="162"/>
      <c r="P210" s="162"/>
      <c r="Q210" s="162"/>
      <c r="R210" s="162"/>
      <c r="S210" s="162"/>
      <c r="T210" s="162"/>
      <c r="U210" s="163"/>
      <c r="AU210" s="158" t="s">
        <v>145</v>
      </c>
      <c r="AV210" s="158" t="s">
        <v>82</v>
      </c>
      <c r="AW210" s="13" t="s">
        <v>80</v>
      </c>
      <c r="AX210" s="13" t="s">
        <v>34</v>
      </c>
      <c r="AY210" s="13" t="s">
        <v>72</v>
      </c>
      <c r="AZ210" s="158" t="s">
        <v>134</v>
      </c>
    </row>
    <row r="211" spans="1:66" s="14" customFormat="1">
      <c r="B211" s="164"/>
      <c r="D211" s="152" t="s">
        <v>145</v>
      </c>
      <c r="E211" s="165" t="s">
        <v>3</v>
      </c>
      <c r="F211" s="166" t="s">
        <v>82</v>
      </c>
      <c r="H211" s="167">
        <v>2</v>
      </c>
      <c r="I211" s="168"/>
      <c r="M211" s="164"/>
      <c r="N211" s="169"/>
      <c r="O211" s="170"/>
      <c r="P211" s="170"/>
      <c r="Q211" s="170"/>
      <c r="R211" s="170"/>
      <c r="S211" s="170"/>
      <c r="T211" s="170"/>
      <c r="U211" s="171"/>
      <c r="AU211" s="165" t="s">
        <v>145</v>
      </c>
      <c r="AV211" s="165" t="s">
        <v>82</v>
      </c>
      <c r="AW211" s="14" t="s">
        <v>82</v>
      </c>
      <c r="AX211" s="14" t="s">
        <v>34</v>
      </c>
      <c r="AY211" s="14" t="s">
        <v>72</v>
      </c>
      <c r="AZ211" s="165" t="s">
        <v>134</v>
      </c>
    </row>
    <row r="212" spans="1:66" s="13" customFormat="1">
      <c r="B212" s="157"/>
      <c r="D212" s="152" t="s">
        <v>145</v>
      </c>
      <c r="E212" s="158" t="s">
        <v>3</v>
      </c>
      <c r="F212" s="159" t="s">
        <v>1042</v>
      </c>
      <c r="H212" s="158" t="s">
        <v>3</v>
      </c>
      <c r="I212" s="160"/>
      <c r="M212" s="157"/>
      <c r="N212" s="161"/>
      <c r="O212" s="162"/>
      <c r="P212" s="162"/>
      <c r="Q212" s="162"/>
      <c r="R212" s="162"/>
      <c r="S212" s="162"/>
      <c r="T212" s="162"/>
      <c r="U212" s="163"/>
      <c r="AU212" s="158" t="s">
        <v>145</v>
      </c>
      <c r="AV212" s="158" t="s">
        <v>82</v>
      </c>
      <c r="AW212" s="13" t="s">
        <v>80</v>
      </c>
      <c r="AX212" s="13" t="s">
        <v>34</v>
      </c>
      <c r="AY212" s="13" t="s">
        <v>72</v>
      </c>
      <c r="AZ212" s="158" t="s">
        <v>134</v>
      </c>
    </row>
    <row r="213" spans="1:66" s="14" customFormat="1">
      <c r="B213" s="164"/>
      <c r="D213" s="152" t="s">
        <v>145</v>
      </c>
      <c r="E213" s="165" t="s">
        <v>3</v>
      </c>
      <c r="F213" s="166" t="s">
        <v>141</v>
      </c>
      <c r="H213" s="167">
        <v>4</v>
      </c>
      <c r="I213" s="168"/>
      <c r="M213" s="164"/>
      <c r="N213" s="169"/>
      <c r="O213" s="170"/>
      <c r="P213" s="170"/>
      <c r="Q213" s="170"/>
      <c r="R213" s="170"/>
      <c r="S213" s="170"/>
      <c r="T213" s="170"/>
      <c r="U213" s="171"/>
      <c r="AU213" s="165" t="s">
        <v>145</v>
      </c>
      <c r="AV213" s="165" t="s">
        <v>82</v>
      </c>
      <c r="AW213" s="14" t="s">
        <v>82</v>
      </c>
      <c r="AX213" s="14" t="s">
        <v>34</v>
      </c>
      <c r="AY213" s="14" t="s">
        <v>72</v>
      </c>
      <c r="AZ213" s="165" t="s">
        <v>134</v>
      </c>
    </row>
    <row r="214" spans="1:66" s="13" customFormat="1">
      <c r="B214" s="157"/>
      <c r="D214" s="152" t="s">
        <v>145</v>
      </c>
      <c r="E214" s="158" t="s">
        <v>3</v>
      </c>
      <c r="F214" s="159" t="s">
        <v>1043</v>
      </c>
      <c r="H214" s="158" t="s">
        <v>3</v>
      </c>
      <c r="I214" s="160"/>
      <c r="M214" s="157"/>
      <c r="N214" s="161"/>
      <c r="O214" s="162"/>
      <c r="P214" s="162"/>
      <c r="Q214" s="162"/>
      <c r="R214" s="162"/>
      <c r="S214" s="162"/>
      <c r="T214" s="162"/>
      <c r="U214" s="163"/>
      <c r="AU214" s="158" t="s">
        <v>145</v>
      </c>
      <c r="AV214" s="158" t="s">
        <v>82</v>
      </c>
      <c r="AW214" s="13" t="s">
        <v>80</v>
      </c>
      <c r="AX214" s="13" t="s">
        <v>34</v>
      </c>
      <c r="AY214" s="13" t="s">
        <v>72</v>
      </c>
      <c r="AZ214" s="158" t="s">
        <v>134</v>
      </c>
    </row>
    <row r="215" spans="1:66" s="14" customFormat="1">
      <c r="B215" s="164"/>
      <c r="D215" s="152" t="s">
        <v>145</v>
      </c>
      <c r="E215" s="165" t="s">
        <v>3</v>
      </c>
      <c r="F215" s="166" t="s">
        <v>82</v>
      </c>
      <c r="H215" s="167">
        <v>2</v>
      </c>
      <c r="I215" s="168"/>
      <c r="M215" s="164"/>
      <c r="N215" s="169"/>
      <c r="O215" s="170"/>
      <c r="P215" s="170"/>
      <c r="Q215" s="170"/>
      <c r="R215" s="170"/>
      <c r="S215" s="170"/>
      <c r="T215" s="170"/>
      <c r="U215" s="171"/>
      <c r="AU215" s="165" t="s">
        <v>145</v>
      </c>
      <c r="AV215" s="165" t="s">
        <v>82</v>
      </c>
      <c r="AW215" s="14" t="s">
        <v>82</v>
      </c>
      <c r="AX215" s="14" t="s">
        <v>34</v>
      </c>
      <c r="AY215" s="14" t="s">
        <v>72</v>
      </c>
      <c r="AZ215" s="165" t="s">
        <v>134</v>
      </c>
    </row>
    <row r="216" spans="1:66" s="13" customFormat="1">
      <c r="B216" s="157"/>
      <c r="D216" s="152" t="s">
        <v>145</v>
      </c>
      <c r="E216" s="158" t="s">
        <v>3</v>
      </c>
      <c r="F216" s="159" t="s">
        <v>1044</v>
      </c>
      <c r="H216" s="158" t="s">
        <v>3</v>
      </c>
      <c r="I216" s="160"/>
      <c r="M216" s="157"/>
      <c r="N216" s="161"/>
      <c r="O216" s="162"/>
      <c r="P216" s="162"/>
      <c r="Q216" s="162"/>
      <c r="R216" s="162"/>
      <c r="S216" s="162"/>
      <c r="T216" s="162"/>
      <c r="U216" s="163"/>
      <c r="AU216" s="158" t="s">
        <v>145</v>
      </c>
      <c r="AV216" s="158" t="s">
        <v>82</v>
      </c>
      <c r="AW216" s="13" t="s">
        <v>80</v>
      </c>
      <c r="AX216" s="13" t="s">
        <v>34</v>
      </c>
      <c r="AY216" s="13" t="s">
        <v>72</v>
      </c>
      <c r="AZ216" s="158" t="s">
        <v>134</v>
      </c>
    </row>
    <row r="217" spans="1:66" s="14" customFormat="1">
      <c r="B217" s="164"/>
      <c r="D217" s="152" t="s">
        <v>145</v>
      </c>
      <c r="E217" s="165" t="s">
        <v>3</v>
      </c>
      <c r="F217" s="166" t="s">
        <v>82</v>
      </c>
      <c r="H217" s="167">
        <v>2</v>
      </c>
      <c r="I217" s="168"/>
      <c r="M217" s="164"/>
      <c r="N217" s="169"/>
      <c r="O217" s="170"/>
      <c r="P217" s="170"/>
      <c r="Q217" s="170"/>
      <c r="R217" s="170"/>
      <c r="S217" s="170"/>
      <c r="T217" s="170"/>
      <c r="U217" s="171"/>
      <c r="AU217" s="165" t="s">
        <v>145</v>
      </c>
      <c r="AV217" s="165" t="s">
        <v>82</v>
      </c>
      <c r="AW217" s="14" t="s">
        <v>82</v>
      </c>
      <c r="AX217" s="14" t="s">
        <v>34</v>
      </c>
      <c r="AY217" s="14" t="s">
        <v>72</v>
      </c>
      <c r="AZ217" s="165" t="s">
        <v>134</v>
      </c>
    </row>
    <row r="218" spans="1:66" s="13" customFormat="1">
      <c r="B218" s="157"/>
      <c r="D218" s="152" t="s">
        <v>145</v>
      </c>
      <c r="E218" s="158" t="s">
        <v>3</v>
      </c>
      <c r="F218" s="159" t="s">
        <v>1045</v>
      </c>
      <c r="H218" s="158" t="s">
        <v>3</v>
      </c>
      <c r="I218" s="160"/>
      <c r="M218" s="157"/>
      <c r="N218" s="161"/>
      <c r="O218" s="162"/>
      <c r="P218" s="162"/>
      <c r="Q218" s="162"/>
      <c r="R218" s="162"/>
      <c r="S218" s="162"/>
      <c r="T218" s="162"/>
      <c r="U218" s="163"/>
      <c r="AU218" s="158" t="s">
        <v>145</v>
      </c>
      <c r="AV218" s="158" t="s">
        <v>82</v>
      </c>
      <c r="AW218" s="13" t="s">
        <v>80</v>
      </c>
      <c r="AX218" s="13" t="s">
        <v>34</v>
      </c>
      <c r="AY218" s="13" t="s">
        <v>72</v>
      </c>
      <c r="AZ218" s="158" t="s">
        <v>134</v>
      </c>
    </row>
    <row r="219" spans="1:66" s="14" customFormat="1">
      <c r="B219" s="164"/>
      <c r="D219" s="152" t="s">
        <v>145</v>
      </c>
      <c r="E219" s="165" t="s">
        <v>3</v>
      </c>
      <c r="F219" s="166" t="s">
        <v>82</v>
      </c>
      <c r="H219" s="167">
        <v>2</v>
      </c>
      <c r="I219" s="168"/>
      <c r="M219" s="164"/>
      <c r="N219" s="169"/>
      <c r="O219" s="170"/>
      <c r="P219" s="170"/>
      <c r="Q219" s="170"/>
      <c r="R219" s="170"/>
      <c r="S219" s="170"/>
      <c r="T219" s="170"/>
      <c r="U219" s="171"/>
      <c r="AU219" s="165" t="s">
        <v>145</v>
      </c>
      <c r="AV219" s="165" t="s">
        <v>82</v>
      </c>
      <c r="AW219" s="14" t="s">
        <v>82</v>
      </c>
      <c r="AX219" s="14" t="s">
        <v>34</v>
      </c>
      <c r="AY219" s="14" t="s">
        <v>72</v>
      </c>
      <c r="AZ219" s="165" t="s">
        <v>134</v>
      </c>
    </row>
    <row r="220" spans="1:66" s="15" customFormat="1">
      <c r="B220" s="172"/>
      <c r="D220" s="152" t="s">
        <v>145</v>
      </c>
      <c r="E220" s="173" t="s">
        <v>3</v>
      </c>
      <c r="F220" s="174" t="s">
        <v>155</v>
      </c>
      <c r="H220" s="175">
        <v>14</v>
      </c>
      <c r="I220" s="176"/>
      <c r="M220" s="172"/>
      <c r="N220" s="177"/>
      <c r="O220" s="178"/>
      <c r="P220" s="178"/>
      <c r="Q220" s="178"/>
      <c r="R220" s="178"/>
      <c r="S220" s="178"/>
      <c r="T220" s="178"/>
      <c r="U220" s="179"/>
      <c r="AU220" s="173" t="s">
        <v>145</v>
      </c>
      <c r="AV220" s="173" t="s">
        <v>82</v>
      </c>
      <c r="AW220" s="15" t="s">
        <v>141</v>
      </c>
      <c r="AX220" s="15" t="s">
        <v>34</v>
      </c>
      <c r="AY220" s="15" t="s">
        <v>80</v>
      </c>
      <c r="AZ220" s="173" t="s">
        <v>134</v>
      </c>
    </row>
    <row r="221" spans="1:66" s="2" customFormat="1" ht="24.2" customHeight="1">
      <c r="A221" s="33"/>
      <c r="B221" s="138"/>
      <c r="C221" s="139" t="s">
        <v>9</v>
      </c>
      <c r="D221" s="139" t="s">
        <v>136</v>
      </c>
      <c r="E221" s="140" t="s">
        <v>1087</v>
      </c>
      <c r="F221" s="141" t="s">
        <v>1088</v>
      </c>
      <c r="G221" s="142" t="s">
        <v>1089</v>
      </c>
      <c r="H221" s="143">
        <v>6.16</v>
      </c>
      <c r="I221" s="144"/>
      <c r="J221" s="145">
        <f>ROUND(I221*H221,2)</f>
        <v>0</v>
      </c>
      <c r="K221" s="141" t="s">
        <v>140</v>
      </c>
      <c r="L221" s="282" t="s">
        <v>1410</v>
      </c>
      <c r="M221" s="34"/>
      <c r="N221" s="146" t="s">
        <v>3</v>
      </c>
      <c r="O221" s="147" t="s">
        <v>43</v>
      </c>
      <c r="P221" s="54"/>
      <c r="Q221" s="148">
        <f>P221*H221</f>
        <v>0</v>
      </c>
      <c r="R221" s="148">
        <v>0</v>
      </c>
      <c r="S221" s="148">
        <f>R221*H221</f>
        <v>0</v>
      </c>
      <c r="T221" s="148">
        <v>0</v>
      </c>
      <c r="U221" s="149">
        <f>T221*H221</f>
        <v>0</v>
      </c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S221" s="150" t="s">
        <v>141</v>
      </c>
      <c r="AU221" s="150" t="s">
        <v>136</v>
      </c>
      <c r="AV221" s="150" t="s">
        <v>82</v>
      </c>
      <c r="AZ221" s="18" t="s">
        <v>134</v>
      </c>
      <c r="BF221" s="151">
        <f>IF(O221="základní",J221,0)</f>
        <v>0</v>
      </c>
      <c r="BG221" s="151">
        <f>IF(O221="snížená",J221,0)</f>
        <v>0</v>
      </c>
      <c r="BH221" s="151">
        <f>IF(O221="zákl. přenesená",J221,0)</f>
        <v>0</v>
      </c>
      <c r="BI221" s="151">
        <f>IF(O221="sníž. přenesená",J221,0)</f>
        <v>0</v>
      </c>
      <c r="BJ221" s="151">
        <f>IF(O221="nulová",J221,0)</f>
        <v>0</v>
      </c>
      <c r="BK221" s="18" t="s">
        <v>80</v>
      </c>
      <c r="BL221" s="151">
        <f>ROUND(I221*H221,2)</f>
        <v>0</v>
      </c>
      <c r="BM221" s="18" t="s">
        <v>141</v>
      </c>
      <c r="BN221" s="150" t="s">
        <v>1148</v>
      </c>
    </row>
    <row r="222" spans="1:66" s="2" customFormat="1">
      <c r="A222" s="33"/>
      <c r="B222" s="34"/>
      <c r="C222" s="33"/>
      <c r="D222" s="152" t="s">
        <v>143</v>
      </c>
      <c r="E222" s="33"/>
      <c r="F222" s="153" t="s">
        <v>1091</v>
      </c>
      <c r="G222" s="33"/>
      <c r="H222" s="33"/>
      <c r="I222" s="154"/>
      <c r="J222" s="33"/>
      <c r="K222" s="33"/>
      <c r="M222" s="34"/>
      <c r="N222" s="155"/>
      <c r="O222" s="156"/>
      <c r="P222" s="54"/>
      <c r="Q222" s="54"/>
      <c r="R222" s="54"/>
      <c r="S222" s="54"/>
      <c r="T222" s="54"/>
      <c r="U222" s="55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U222" s="18" t="s">
        <v>143</v>
      </c>
      <c r="AV222" s="18" t="s">
        <v>82</v>
      </c>
    </row>
    <row r="223" spans="1:66" s="13" customFormat="1">
      <c r="B223" s="157"/>
      <c r="D223" s="152" t="s">
        <v>145</v>
      </c>
      <c r="E223" s="158" t="s">
        <v>3</v>
      </c>
      <c r="F223" s="159" t="s">
        <v>1038</v>
      </c>
      <c r="H223" s="158" t="s">
        <v>3</v>
      </c>
      <c r="I223" s="160"/>
      <c r="M223" s="157"/>
      <c r="N223" s="161"/>
      <c r="O223" s="162"/>
      <c r="P223" s="162"/>
      <c r="Q223" s="162"/>
      <c r="R223" s="162"/>
      <c r="S223" s="162"/>
      <c r="T223" s="162"/>
      <c r="U223" s="163"/>
      <c r="AU223" s="158" t="s">
        <v>145</v>
      </c>
      <c r="AV223" s="158" t="s">
        <v>82</v>
      </c>
      <c r="AW223" s="13" t="s">
        <v>80</v>
      </c>
      <c r="AX223" s="13" t="s">
        <v>34</v>
      </c>
      <c r="AY223" s="13" t="s">
        <v>72</v>
      </c>
      <c r="AZ223" s="158" t="s">
        <v>134</v>
      </c>
    </row>
    <row r="224" spans="1:66" s="14" customFormat="1">
      <c r="B224" s="164"/>
      <c r="D224" s="152" t="s">
        <v>145</v>
      </c>
      <c r="E224" s="165" t="s">
        <v>3</v>
      </c>
      <c r="F224" s="166" t="s">
        <v>1149</v>
      </c>
      <c r="H224" s="167">
        <v>6.16</v>
      </c>
      <c r="I224" s="168"/>
      <c r="M224" s="164"/>
      <c r="N224" s="169"/>
      <c r="O224" s="170"/>
      <c r="P224" s="170"/>
      <c r="Q224" s="170"/>
      <c r="R224" s="170"/>
      <c r="S224" s="170"/>
      <c r="T224" s="170"/>
      <c r="U224" s="171"/>
      <c r="AU224" s="165" t="s">
        <v>145</v>
      </c>
      <c r="AV224" s="165" t="s">
        <v>82</v>
      </c>
      <c r="AW224" s="14" t="s">
        <v>82</v>
      </c>
      <c r="AX224" s="14" t="s">
        <v>34</v>
      </c>
      <c r="AY224" s="14" t="s">
        <v>80</v>
      </c>
      <c r="AZ224" s="165" t="s">
        <v>134</v>
      </c>
    </row>
    <row r="225" spans="1:66" s="2" customFormat="1" ht="14.45" customHeight="1">
      <c r="A225" s="33"/>
      <c r="B225" s="138"/>
      <c r="C225" s="139" t="s">
        <v>235</v>
      </c>
      <c r="D225" s="139" t="s">
        <v>136</v>
      </c>
      <c r="E225" s="140" t="s">
        <v>1100</v>
      </c>
      <c r="F225" s="141" t="s">
        <v>1101</v>
      </c>
      <c r="G225" s="142" t="s">
        <v>139</v>
      </c>
      <c r="H225" s="143">
        <v>3.5</v>
      </c>
      <c r="I225" s="144"/>
      <c r="J225" s="145">
        <f>ROUND(I225*H225,2)</f>
        <v>0</v>
      </c>
      <c r="K225" s="141" t="s">
        <v>140</v>
      </c>
      <c r="L225" s="282" t="s">
        <v>1410</v>
      </c>
      <c r="M225" s="34"/>
      <c r="N225" s="146" t="s">
        <v>3</v>
      </c>
      <c r="O225" s="147" t="s">
        <v>43</v>
      </c>
      <c r="P225" s="54"/>
      <c r="Q225" s="148">
        <f>P225*H225</f>
        <v>0</v>
      </c>
      <c r="R225" s="148">
        <v>0</v>
      </c>
      <c r="S225" s="148">
        <f>R225*H225</f>
        <v>0</v>
      </c>
      <c r="T225" s="148">
        <v>0</v>
      </c>
      <c r="U225" s="149">
        <f>T225*H225</f>
        <v>0</v>
      </c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S225" s="150" t="s">
        <v>141</v>
      </c>
      <c r="AU225" s="150" t="s">
        <v>136</v>
      </c>
      <c r="AV225" s="150" t="s">
        <v>82</v>
      </c>
      <c r="AZ225" s="18" t="s">
        <v>134</v>
      </c>
      <c r="BF225" s="151">
        <f>IF(O225="základní",J225,0)</f>
        <v>0</v>
      </c>
      <c r="BG225" s="151">
        <f>IF(O225="snížená",J225,0)</f>
        <v>0</v>
      </c>
      <c r="BH225" s="151">
        <f>IF(O225="zákl. přenesená",J225,0)</f>
        <v>0</v>
      </c>
      <c r="BI225" s="151">
        <f>IF(O225="sníž. přenesená",J225,0)</f>
        <v>0</v>
      </c>
      <c r="BJ225" s="151">
        <f>IF(O225="nulová",J225,0)</f>
        <v>0</v>
      </c>
      <c r="BK225" s="18" t="s">
        <v>80</v>
      </c>
      <c r="BL225" s="151">
        <f>ROUND(I225*H225,2)</f>
        <v>0</v>
      </c>
      <c r="BM225" s="18" t="s">
        <v>141</v>
      </c>
      <c r="BN225" s="150" t="s">
        <v>1150</v>
      </c>
    </row>
    <row r="226" spans="1:66" s="2" customFormat="1">
      <c r="A226" s="33"/>
      <c r="B226" s="34"/>
      <c r="C226" s="33"/>
      <c r="D226" s="152" t="s">
        <v>143</v>
      </c>
      <c r="E226" s="33"/>
      <c r="F226" s="153" t="s">
        <v>1103</v>
      </c>
      <c r="G226" s="33"/>
      <c r="H226" s="33"/>
      <c r="I226" s="154"/>
      <c r="J226" s="33"/>
      <c r="K226" s="33"/>
      <c r="M226" s="34"/>
      <c r="N226" s="155"/>
      <c r="O226" s="156"/>
      <c r="P226" s="54"/>
      <c r="Q226" s="54"/>
      <c r="R226" s="54"/>
      <c r="S226" s="54"/>
      <c r="T226" s="54"/>
      <c r="U226" s="55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U226" s="18" t="s">
        <v>143</v>
      </c>
      <c r="AV226" s="18" t="s">
        <v>82</v>
      </c>
    </row>
    <row r="227" spans="1:66" s="13" customFormat="1">
      <c r="B227" s="157"/>
      <c r="D227" s="152" t="s">
        <v>145</v>
      </c>
      <c r="E227" s="158" t="s">
        <v>3</v>
      </c>
      <c r="F227" s="159" t="s">
        <v>1038</v>
      </c>
      <c r="H227" s="158" t="s">
        <v>3</v>
      </c>
      <c r="I227" s="160"/>
      <c r="M227" s="157"/>
      <c r="N227" s="161"/>
      <c r="O227" s="162"/>
      <c r="P227" s="162"/>
      <c r="Q227" s="162"/>
      <c r="R227" s="162"/>
      <c r="S227" s="162"/>
      <c r="T227" s="162"/>
      <c r="U227" s="163"/>
      <c r="AU227" s="158" t="s">
        <v>145</v>
      </c>
      <c r="AV227" s="158" t="s">
        <v>82</v>
      </c>
      <c r="AW227" s="13" t="s">
        <v>80</v>
      </c>
      <c r="AX227" s="13" t="s">
        <v>34</v>
      </c>
      <c r="AY227" s="13" t="s">
        <v>72</v>
      </c>
      <c r="AZ227" s="158" t="s">
        <v>134</v>
      </c>
    </row>
    <row r="228" spans="1:66" s="13" customFormat="1">
      <c r="B228" s="157"/>
      <c r="D228" s="152" t="s">
        <v>145</v>
      </c>
      <c r="E228" s="158" t="s">
        <v>3</v>
      </c>
      <c r="F228" s="159" t="s">
        <v>1151</v>
      </c>
      <c r="H228" s="158" t="s">
        <v>3</v>
      </c>
      <c r="I228" s="160"/>
      <c r="M228" s="157"/>
      <c r="N228" s="161"/>
      <c r="O228" s="162"/>
      <c r="P228" s="162"/>
      <c r="Q228" s="162"/>
      <c r="R228" s="162"/>
      <c r="S228" s="162"/>
      <c r="T228" s="162"/>
      <c r="U228" s="163"/>
      <c r="AU228" s="158" t="s">
        <v>145</v>
      </c>
      <c r="AV228" s="158" t="s">
        <v>82</v>
      </c>
      <c r="AW228" s="13" t="s">
        <v>80</v>
      </c>
      <c r="AX228" s="13" t="s">
        <v>34</v>
      </c>
      <c r="AY228" s="13" t="s">
        <v>72</v>
      </c>
      <c r="AZ228" s="158" t="s">
        <v>134</v>
      </c>
    </row>
    <row r="229" spans="1:66" s="14" customFormat="1">
      <c r="B229" s="164"/>
      <c r="D229" s="152" t="s">
        <v>145</v>
      </c>
      <c r="E229" s="165" t="s">
        <v>3</v>
      </c>
      <c r="F229" s="166" t="s">
        <v>1152</v>
      </c>
      <c r="H229" s="167">
        <v>3.5</v>
      </c>
      <c r="I229" s="168"/>
      <c r="M229" s="164"/>
      <c r="N229" s="169"/>
      <c r="O229" s="170"/>
      <c r="P229" s="170"/>
      <c r="Q229" s="170"/>
      <c r="R229" s="170"/>
      <c r="S229" s="170"/>
      <c r="T229" s="170"/>
      <c r="U229" s="171"/>
      <c r="AU229" s="165" t="s">
        <v>145</v>
      </c>
      <c r="AV229" s="165" t="s">
        <v>82</v>
      </c>
      <c r="AW229" s="14" t="s">
        <v>82</v>
      </c>
      <c r="AX229" s="14" t="s">
        <v>34</v>
      </c>
      <c r="AY229" s="14" t="s">
        <v>80</v>
      </c>
      <c r="AZ229" s="165" t="s">
        <v>134</v>
      </c>
    </row>
    <row r="230" spans="1:66" s="2" customFormat="1" ht="14.45" customHeight="1">
      <c r="A230" s="33"/>
      <c r="B230" s="138"/>
      <c r="C230" s="180" t="s">
        <v>240</v>
      </c>
      <c r="D230" s="180" t="s">
        <v>494</v>
      </c>
      <c r="E230" s="181" t="s">
        <v>1106</v>
      </c>
      <c r="F230" s="182" t="s">
        <v>1107</v>
      </c>
      <c r="G230" s="183" t="s">
        <v>268</v>
      </c>
      <c r="H230" s="184">
        <v>0.35</v>
      </c>
      <c r="I230" s="185"/>
      <c r="J230" s="186">
        <f>ROUND(I230*H230,2)</f>
        <v>0</v>
      </c>
      <c r="K230" s="182" t="s">
        <v>140</v>
      </c>
      <c r="L230" s="282" t="s">
        <v>1410</v>
      </c>
      <c r="M230" s="187"/>
      <c r="N230" s="188" t="s">
        <v>3</v>
      </c>
      <c r="O230" s="189" t="s">
        <v>43</v>
      </c>
      <c r="P230" s="54"/>
      <c r="Q230" s="148">
        <f>P230*H230</f>
        <v>0</v>
      </c>
      <c r="R230" s="148">
        <v>0.2</v>
      </c>
      <c r="S230" s="148">
        <f>R230*H230</f>
        <v>6.9999999999999993E-2</v>
      </c>
      <c r="T230" s="148">
        <v>0</v>
      </c>
      <c r="U230" s="149">
        <f>T230*H230</f>
        <v>0</v>
      </c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S230" s="150" t="s">
        <v>195</v>
      </c>
      <c r="AU230" s="150" t="s">
        <v>494</v>
      </c>
      <c r="AV230" s="150" t="s">
        <v>82</v>
      </c>
      <c r="AZ230" s="18" t="s">
        <v>134</v>
      </c>
      <c r="BF230" s="151">
        <f>IF(O230="základní",J230,0)</f>
        <v>0</v>
      </c>
      <c r="BG230" s="151">
        <f>IF(O230="snížená",J230,0)</f>
        <v>0</v>
      </c>
      <c r="BH230" s="151">
        <f>IF(O230="zákl. přenesená",J230,0)</f>
        <v>0</v>
      </c>
      <c r="BI230" s="151">
        <f>IF(O230="sníž. přenesená",J230,0)</f>
        <v>0</v>
      </c>
      <c r="BJ230" s="151">
        <f>IF(O230="nulová",J230,0)</f>
        <v>0</v>
      </c>
      <c r="BK230" s="18" t="s">
        <v>80</v>
      </c>
      <c r="BL230" s="151">
        <f>ROUND(I230*H230,2)</f>
        <v>0</v>
      </c>
      <c r="BM230" s="18" t="s">
        <v>141</v>
      </c>
      <c r="BN230" s="150" t="s">
        <v>1153</v>
      </c>
    </row>
    <row r="231" spans="1:66" s="2" customFormat="1">
      <c r="A231" s="33"/>
      <c r="B231" s="34"/>
      <c r="C231" s="33"/>
      <c r="D231" s="152" t="s">
        <v>143</v>
      </c>
      <c r="E231" s="33"/>
      <c r="F231" s="153" t="s">
        <v>1107</v>
      </c>
      <c r="G231" s="33"/>
      <c r="H231" s="33"/>
      <c r="I231" s="154"/>
      <c r="J231" s="33"/>
      <c r="K231" s="33"/>
      <c r="M231" s="34"/>
      <c r="N231" s="155"/>
      <c r="O231" s="156"/>
      <c r="P231" s="54"/>
      <c r="Q231" s="54"/>
      <c r="R231" s="54"/>
      <c r="S231" s="54"/>
      <c r="T231" s="54"/>
      <c r="U231" s="55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U231" s="18" t="s">
        <v>143</v>
      </c>
      <c r="AV231" s="18" t="s">
        <v>82</v>
      </c>
    </row>
    <row r="232" spans="1:66" s="13" customFormat="1">
      <c r="B232" s="157"/>
      <c r="D232" s="152" t="s">
        <v>145</v>
      </c>
      <c r="E232" s="158" t="s">
        <v>3</v>
      </c>
      <c r="F232" s="159" t="s">
        <v>1038</v>
      </c>
      <c r="H232" s="158" t="s">
        <v>3</v>
      </c>
      <c r="I232" s="160"/>
      <c r="M232" s="157"/>
      <c r="N232" s="161"/>
      <c r="O232" s="162"/>
      <c r="P232" s="162"/>
      <c r="Q232" s="162"/>
      <c r="R232" s="162"/>
      <c r="S232" s="162"/>
      <c r="T232" s="162"/>
      <c r="U232" s="163"/>
      <c r="AU232" s="158" t="s">
        <v>145</v>
      </c>
      <c r="AV232" s="158" t="s">
        <v>82</v>
      </c>
      <c r="AW232" s="13" t="s">
        <v>80</v>
      </c>
      <c r="AX232" s="13" t="s">
        <v>34</v>
      </c>
      <c r="AY232" s="13" t="s">
        <v>72</v>
      </c>
      <c r="AZ232" s="158" t="s">
        <v>134</v>
      </c>
    </row>
    <row r="233" spans="1:66" s="13" customFormat="1">
      <c r="B233" s="157"/>
      <c r="D233" s="152" t="s">
        <v>145</v>
      </c>
      <c r="E233" s="158" t="s">
        <v>3</v>
      </c>
      <c r="F233" s="159" t="s">
        <v>1151</v>
      </c>
      <c r="H233" s="158" t="s">
        <v>3</v>
      </c>
      <c r="I233" s="160"/>
      <c r="M233" s="157"/>
      <c r="N233" s="161"/>
      <c r="O233" s="162"/>
      <c r="P233" s="162"/>
      <c r="Q233" s="162"/>
      <c r="R233" s="162"/>
      <c r="S233" s="162"/>
      <c r="T233" s="162"/>
      <c r="U233" s="163"/>
      <c r="AU233" s="158" t="s">
        <v>145</v>
      </c>
      <c r="AV233" s="158" t="s">
        <v>82</v>
      </c>
      <c r="AW233" s="13" t="s">
        <v>80</v>
      </c>
      <c r="AX233" s="13" t="s">
        <v>34</v>
      </c>
      <c r="AY233" s="13" t="s">
        <v>72</v>
      </c>
      <c r="AZ233" s="158" t="s">
        <v>134</v>
      </c>
    </row>
    <row r="234" spans="1:66" s="14" customFormat="1">
      <c r="B234" s="164"/>
      <c r="D234" s="152" t="s">
        <v>145</v>
      </c>
      <c r="E234" s="165" t="s">
        <v>3</v>
      </c>
      <c r="F234" s="166" t="s">
        <v>1154</v>
      </c>
      <c r="H234" s="167">
        <v>0.35</v>
      </c>
      <c r="I234" s="168"/>
      <c r="M234" s="164"/>
      <c r="N234" s="169"/>
      <c r="O234" s="170"/>
      <c r="P234" s="170"/>
      <c r="Q234" s="170"/>
      <c r="R234" s="170"/>
      <c r="S234" s="170"/>
      <c r="T234" s="170"/>
      <c r="U234" s="171"/>
      <c r="AU234" s="165" t="s">
        <v>145</v>
      </c>
      <c r="AV234" s="165" t="s">
        <v>82</v>
      </c>
      <c r="AW234" s="14" t="s">
        <v>82</v>
      </c>
      <c r="AX234" s="14" t="s">
        <v>34</v>
      </c>
      <c r="AY234" s="14" t="s">
        <v>80</v>
      </c>
      <c r="AZ234" s="165" t="s">
        <v>134</v>
      </c>
    </row>
    <row r="235" spans="1:66" s="2" customFormat="1" ht="14.45" customHeight="1">
      <c r="A235" s="33"/>
      <c r="B235" s="138"/>
      <c r="C235" s="180" t="s">
        <v>245</v>
      </c>
      <c r="D235" s="180" t="s">
        <v>494</v>
      </c>
      <c r="E235" s="181" t="s">
        <v>624</v>
      </c>
      <c r="F235" s="182" t="s">
        <v>625</v>
      </c>
      <c r="G235" s="183" t="s">
        <v>626</v>
      </c>
      <c r="H235" s="184">
        <v>1</v>
      </c>
      <c r="I235" s="185"/>
      <c r="J235" s="186">
        <f>ROUND(I235*H235,2)</f>
        <v>0</v>
      </c>
      <c r="K235" s="182" t="s">
        <v>140</v>
      </c>
      <c r="L235" s="282" t="s">
        <v>1410</v>
      </c>
      <c r="M235" s="187"/>
      <c r="N235" s="188" t="s">
        <v>3</v>
      </c>
      <c r="O235" s="189" t="s">
        <v>43</v>
      </c>
      <c r="P235" s="54"/>
      <c r="Q235" s="148">
        <f>P235*H235</f>
        <v>0</v>
      </c>
      <c r="R235" s="148">
        <v>1E-3</v>
      </c>
      <c r="S235" s="148">
        <f>R235*H235</f>
        <v>1E-3</v>
      </c>
      <c r="T235" s="148">
        <v>0</v>
      </c>
      <c r="U235" s="149">
        <f>T235*H235</f>
        <v>0</v>
      </c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S235" s="150" t="s">
        <v>195</v>
      </c>
      <c r="AU235" s="150" t="s">
        <v>494</v>
      </c>
      <c r="AV235" s="150" t="s">
        <v>82</v>
      </c>
      <c r="AZ235" s="18" t="s">
        <v>134</v>
      </c>
      <c r="BF235" s="151">
        <f>IF(O235="základní",J235,0)</f>
        <v>0</v>
      </c>
      <c r="BG235" s="151">
        <f>IF(O235="snížená",J235,0)</f>
        <v>0</v>
      </c>
      <c r="BH235" s="151">
        <f>IF(O235="zákl. přenesená",J235,0)</f>
        <v>0</v>
      </c>
      <c r="BI235" s="151">
        <f>IF(O235="sníž. přenesená",J235,0)</f>
        <v>0</v>
      </c>
      <c r="BJ235" s="151">
        <f>IF(O235="nulová",J235,0)</f>
        <v>0</v>
      </c>
      <c r="BK235" s="18" t="s">
        <v>80</v>
      </c>
      <c r="BL235" s="151">
        <f>ROUND(I235*H235,2)</f>
        <v>0</v>
      </c>
      <c r="BM235" s="18" t="s">
        <v>141</v>
      </c>
      <c r="BN235" s="150" t="s">
        <v>1155</v>
      </c>
    </row>
    <row r="236" spans="1:66" s="2" customFormat="1">
      <c r="A236" s="33"/>
      <c r="B236" s="34"/>
      <c r="C236" s="33"/>
      <c r="D236" s="152" t="s">
        <v>143</v>
      </c>
      <c r="E236" s="33"/>
      <c r="F236" s="153" t="s">
        <v>625</v>
      </c>
      <c r="G236" s="33"/>
      <c r="H236" s="33"/>
      <c r="I236" s="154"/>
      <c r="J236" s="33"/>
      <c r="K236" s="33"/>
      <c r="M236" s="34"/>
      <c r="N236" s="155"/>
      <c r="O236" s="156"/>
      <c r="P236" s="54"/>
      <c r="Q236" s="54"/>
      <c r="R236" s="54"/>
      <c r="S236" s="54"/>
      <c r="T236" s="54"/>
      <c r="U236" s="55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U236" s="18" t="s">
        <v>143</v>
      </c>
      <c r="AV236" s="18" t="s">
        <v>82</v>
      </c>
    </row>
    <row r="237" spans="1:66" s="13" customFormat="1">
      <c r="B237" s="157"/>
      <c r="D237" s="152" t="s">
        <v>145</v>
      </c>
      <c r="E237" s="158" t="s">
        <v>3</v>
      </c>
      <c r="F237" s="159" t="s">
        <v>1038</v>
      </c>
      <c r="H237" s="158" t="s">
        <v>3</v>
      </c>
      <c r="I237" s="160"/>
      <c r="M237" s="157"/>
      <c r="N237" s="161"/>
      <c r="O237" s="162"/>
      <c r="P237" s="162"/>
      <c r="Q237" s="162"/>
      <c r="R237" s="162"/>
      <c r="S237" s="162"/>
      <c r="T237" s="162"/>
      <c r="U237" s="163"/>
      <c r="AU237" s="158" t="s">
        <v>145</v>
      </c>
      <c r="AV237" s="158" t="s">
        <v>82</v>
      </c>
      <c r="AW237" s="13" t="s">
        <v>80</v>
      </c>
      <c r="AX237" s="13" t="s">
        <v>34</v>
      </c>
      <c r="AY237" s="13" t="s">
        <v>72</v>
      </c>
      <c r="AZ237" s="158" t="s">
        <v>134</v>
      </c>
    </row>
    <row r="238" spans="1:66" s="14" customFormat="1">
      <c r="B238" s="164"/>
      <c r="D238" s="152" t="s">
        <v>145</v>
      </c>
      <c r="E238" s="165" t="s">
        <v>3</v>
      </c>
      <c r="F238" s="166" t="s">
        <v>1156</v>
      </c>
      <c r="H238" s="167">
        <v>3.9E-2</v>
      </c>
      <c r="I238" s="168"/>
      <c r="M238" s="164"/>
      <c r="N238" s="169"/>
      <c r="O238" s="170"/>
      <c r="P238" s="170"/>
      <c r="Q238" s="170"/>
      <c r="R238" s="170"/>
      <c r="S238" s="170"/>
      <c r="T238" s="170"/>
      <c r="U238" s="171"/>
      <c r="AU238" s="165" t="s">
        <v>145</v>
      </c>
      <c r="AV238" s="165" t="s">
        <v>82</v>
      </c>
      <c r="AW238" s="14" t="s">
        <v>82</v>
      </c>
      <c r="AX238" s="14" t="s">
        <v>34</v>
      </c>
      <c r="AY238" s="14" t="s">
        <v>72</v>
      </c>
      <c r="AZ238" s="165" t="s">
        <v>134</v>
      </c>
    </row>
    <row r="239" spans="1:66" s="13" customFormat="1">
      <c r="B239" s="157"/>
      <c r="D239" s="152" t="s">
        <v>145</v>
      </c>
      <c r="E239" s="158" t="s">
        <v>3</v>
      </c>
      <c r="F239" s="159" t="s">
        <v>629</v>
      </c>
      <c r="H239" s="158" t="s">
        <v>3</v>
      </c>
      <c r="I239" s="160"/>
      <c r="M239" s="157"/>
      <c r="N239" s="161"/>
      <c r="O239" s="162"/>
      <c r="P239" s="162"/>
      <c r="Q239" s="162"/>
      <c r="R239" s="162"/>
      <c r="S239" s="162"/>
      <c r="T239" s="162"/>
      <c r="U239" s="163"/>
      <c r="AU239" s="158" t="s">
        <v>145</v>
      </c>
      <c r="AV239" s="158" t="s">
        <v>82</v>
      </c>
      <c r="AW239" s="13" t="s">
        <v>80</v>
      </c>
      <c r="AX239" s="13" t="s">
        <v>34</v>
      </c>
      <c r="AY239" s="13" t="s">
        <v>72</v>
      </c>
      <c r="AZ239" s="158" t="s">
        <v>134</v>
      </c>
    </row>
    <row r="240" spans="1:66" s="14" customFormat="1">
      <c r="B240" s="164"/>
      <c r="D240" s="152" t="s">
        <v>145</v>
      </c>
      <c r="E240" s="165" t="s">
        <v>3</v>
      </c>
      <c r="F240" s="166" t="s">
        <v>1157</v>
      </c>
      <c r="H240" s="167">
        <v>0.96099999999999997</v>
      </c>
      <c r="I240" s="168"/>
      <c r="M240" s="164"/>
      <c r="N240" s="169"/>
      <c r="O240" s="170"/>
      <c r="P240" s="170"/>
      <c r="Q240" s="170"/>
      <c r="R240" s="170"/>
      <c r="S240" s="170"/>
      <c r="T240" s="170"/>
      <c r="U240" s="171"/>
      <c r="AU240" s="165" t="s">
        <v>145</v>
      </c>
      <c r="AV240" s="165" t="s">
        <v>82</v>
      </c>
      <c r="AW240" s="14" t="s">
        <v>82</v>
      </c>
      <c r="AX240" s="14" t="s">
        <v>34</v>
      </c>
      <c r="AY240" s="14" t="s">
        <v>72</v>
      </c>
      <c r="AZ240" s="165" t="s">
        <v>134</v>
      </c>
    </row>
    <row r="241" spans="1:66" s="15" customFormat="1">
      <c r="B241" s="172"/>
      <c r="D241" s="152" t="s">
        <v>145</v>
      </c>
      <c r="E241" s="173" t="s">
        <v>3</v>
      </c>
      <c r="F241" s="174" t="s">
        <v>155</v>
      </c>
      <c r="H241" s="175">
        <v>1</v>
      </c>
      <c r="I241" s="176"/>
      <c r="M241" s="172"/>
      <c r="N241" s="177"/>
      <c r="O241" s="178"/>
      <c r="P241" s="178"/>
      <c r="Q241" s="178"/>
      <c r="R241" s="178"/>
      <c r="S241" s="178"/>
      <c r="T241" s="178"/>
      <c r="U241" s="179"/>
      <c r="AU241" s="173" t="s">
        <v>145</v>
      </c>
      <c r="AV241" s="173" t="s">
        <v>82</v>
      </c>
      <c r="AW241" s="15" t="s">
        <v>141</v>
      </c>
      <c r="AX241" s="15" t="s">
        <v>34</v>
      </c>
      <c r="AY241" s="15" t="s">
        <v>80</v>
      </c>
      <c r="AZ241" s="173" t="s">
        <v>134</v>
      </c>
    </row>
    <row r="242" spans="1:66" s="2" customFormat="1" ht="14.45" customHeight="1">
      <c r="A242" s="33"/>
      <c r="B242" s="138"/>
      <c r="C242" s="139" t="s">
        <v>250</v>
      </c>
      <c r="D242" s="139" t="s">
        <v>136</v>
      </c>
      <c r="E242" s="140" t="s">
        <v>1110</v>
      </c>
      <c r="F242" s="141" t="s">
        <v>1111</v>
      </c>
      <c r="G242" s="142" t="s">
        <v>268</v>
      </c>
      <c r="H242" s="143">
        <v>9.24</v>
      </c>
      <c r="I242" s="144"/>
      <c r="J242" s="145">
        <f>ROUND(I242*H242,2)</f>
        <v>0</v>
      </c>
      <c r="K242" s="141" t="s">
        <v>140</v>
      </c>
      <c r="L242" s="282" t="s">
        <v>1410</v>
      </c>
      <c r="M242" s="34"/>
      <c r="N242" s="146" t="s">
        <v>3</v>
      </c>
      <c r="O242" s="147" t="s">
        <v>43</v>
      </c>
      <c r="P242" s="54"/>
      <c r="Q242" s="148">
        <f>P242*H242</f>
        <v>0</v>
      </c>
      <c r="R242" s="148">
        <v>0</v>
      </c>
      <c r="S242" s="148">
        <f>R242*H242</f>
        <v>0</v>
      </c>
      <c r="T242" s="148">
        <v>0</v>
      </c>
      <c r="U242" s="149">
        <f>T242*H242</f>
        <v>0</v>
      </c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S242" s="150" t="s">
        <v>141</v>
      </c>
      <c r="AU242" s="150" t="s">
        <v>136</v>
      </c>
      <c r="AV242" s="150" t="s">
        <v>82</v>
      </c>
      <c r="AZ242" s="18" t="s">
        <v>134</v>
      </c>
      <c r="BF242" s="151">
        <f>IF(O242="základní",J242,0)</f>
        <v>0</v>
      </c>
      <c r="BG242" s="151">
        <f>IF(O242="snížená",J242,0)</f>
        <v>0</v>
      </c>
      <c r="BH242" s="151">
        <f>IF(O242="zákl. přenesená",J242,0)</f>
        <v>0</v>
      </c>
      <c r="BI242" s="151">
        <f>IF(O242="sníž. přenesená",J242,0)</f>
        <v>0</v>
      </c>
      <c r="BJ242" s="151">
        <f>IF(O242="nulová",J242,0)</f>
        <v>0</v>
      </c>
      <c r="BK242" s="18" t="s">
        <v>80</v>
      </c>
      <c r="BL242" s="151">
        <f>ROUND(I242*H242,2)</f>
        <v>0</v>
      </c>
      <c r="BM242" s="18" t="s">
        <v>141</v>
      </c>
      <c r="BN242" s="150" t="s">
        <v>1158</v>
      </c>
    </row>
    <row r="243" spans="1:66" s="2" customFormat="1">
      <c r="A243" s="33"/>
      <c r="B243" s="34"/>
      <c r="C243" s="33"/>
      <c r="D243" s="152" t="s">
        <v>143</v>
      </c>
      <c r="E243" s="33"/>
      <c r="F243" s="153" t="s">
        <v>1113</v>
      </c>
      <c r="G243" s="33"/>
      <c r="H243" s="33"/>
      <c r="I243" s="154"/>
      <c r="J243" s="33"/>
      <c r="K243" s="33"/>
      <c r="M243" s="34"/>
      <c r="N243" s="155"/>
      <c r="O243" s="156"/>
      <c r="P243" s="54"/>
      <c r="Q243" s="54"/>
      <c r="R243" s="54"/>
      <c r="S243" s="54"/>
      <c r="T243" s="54"/>
      <c r="U243" s="55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U243" s="18" t="s">
        <v>143</v>
      </c>
      <c r="AV243" s="18" t="s">
        <v>82</v>
      </c>
    </row>
    <row r="244" spans="1:66" s="13" customFormat="1">
      <c r="B244" s="157"/>
      <c r="D244" s="152" t="s">
        <v>145</v>
      </c>
      <c r="E244" s="158" t="s">
        <v>3</v>
      </c>
      <c r="F244" s="159" t="s">
        <v>1038</v>
      </c>
      <c r="H244" s="158" t="s">
        <v>3</v>
      </c>
      <c r="I244" s="160"/>
      <c r="M244" s="157"/>
      <c r="N244" s="161"/>
      <c r="O244" s="162"/>
      <c r="P244" s="162"/>
      <c r="Q244" s="162"/>
      <c r="R244" s="162"/>
      <c r="S244" s="162"/>
      <c r="T244" s="162"/>
      <c r="U244" s="163"/>
      <c r="AU244" s="158" t="s">
        <v>145</v>
      </c>
      <c r="AV244" s="158" t="s">
        <v>82</v>
      </c>
      <c r="AW244" s="13" t="s">
        <v>80</v>
      </c>
      <c r="AX244" s="13" t="s">
        <v>34</v>
      </c>
      <c r="AY244" s="13" t="s">
        <v>72</v>
      </c>
      <c r="AZ244" s="158" t="s">
        <v>134</v>
      </c>
    </row>
    <row r="245" spans="1:66" s="13" customFormat="1">
      <c r="B245" s="157"/>
      <c r="D245" s="152" t="s">
        <v>145</v>
      </c>
      <c r="E245" s="158" t="s">
        <v>3</v>
      </c>
      <c r="F245" s="159" t="s">
        <v>1114</v>
      </c>
      <c r="H245" s="158" t="s">
        <v>3</v>
      </c>
      <c r="I245" s="160"/>
      <c r="M245" s="157"/>
      <c r="N245" s="161"/>
      <c r="O245" s="162"/>
      <c r="P245" s="162"/>
      <c r="Q245" s="162"/>
      <c r="R245" s="162"/>
      <c r="S245" s="162"/>
      <c r="T245" s="162"/>
      <c r="U245" s="163"/>
      <c r="AU245" s="158" t="s">
        <v>145</v>
      </c>
      <c r="AV245" s="158" t="s">
        <v>82</v>
      </c>
      <c r="AW245" s="13" t="s">
        <v>80</v>
      </c>
      <c r="AX245" s="13" t="s">
        <v>34</v>
      </c>
      <c r="AY245" s="13" t="s">
        <v>72</v>
      </c>
      <c r="AZ245" s="158" t="s">
        <v>134</v>
      </c>
    </row>
    <row r="246" spans="1:66" s="13" customFormat="1">
      <c r="B246" s="157"/>
      <c r="D246" s="152" t="s">
        <v>145</v>
      </c>
      <c r="E246" s="158" t="s">
        <v>3</v>
      </c>
      <c r="F246" s="159" t="s">
        <v>1115</v>
      </c>
      <c r="H246" s="158" t="s">
        <v>3</v>
      </c>
      <c r="I246" s="160"/>
      <c r="M246" s="157"/>
      <c r="N246" s="161"/>
      <c r="O246" s="162"/>
      <c r="P246" s="162"/>
      <c r="Q246" s="162"/>
      <c r="R246" s="162"/>
      <c r="S246" s="162"/>
      <c r="T246" s="162"/>
      <c r="U246" s="163"/>
      <c r="AU246" s="158" t="s">
        <v>145</v>
      </c>
      <c r="AV246" s="158" t="s">
        <v>82</v>
      </c>
      <c r="AW246" s="13" t="s">
        <v>80</v>
      </c>
      <c r="AX246" s="13" t="s">
        <v>34</v>
      </c>
      <c r="AY246" s="13" t="s">
        <v>72</v>
      </c>
      <c r="AZ246" s="158" t="s">
        <v>134</v>
      </c>
    </row>
    <row r="247" spans="1:66" s="14" customFormat="1">
      <c r="B247" s="164"/>
      <c r="D247" s="152" t="s">
        <v>145</v>
      </c>
      <c r="E247" s="165" t="s">
        <v>3</v>
      </c>
      <c r="F247" s="166" t="s">
        <v>1159</v>
      </c>
      <c r="H247" s="167">
        <v>9.24</v>
      </c>
      <c r="I247" s="168"/>
      <c r="M247" s="164"/>
      <c r="N247" s="169"/>
      <c r="O247" s="170"/>
      <c r="P247" s="170"/>
      <c r="Q247" s="170"/>
      <c r="R247" s="170"/>
      <c r="S247" s="170"/>
      <c r="T247" s="170"/>
      <c r="U247" s="171"/>
      <c r="AU247" s="165" t="s">
        <v>145</v>
      </c>
      <c r="AV247" s="165" t="s">
        <v>82</v>
      </c>
      <c r="AW247" s="14" t="s">
        <v>82</v>
      </c>
      <c r="AX247" s="14" t="s">
        <v>34</v>
      </c>
      <c r="AY247" s="14" t="s">
        <v>72</v>
      </c>
      <c r="AZ247" s="165" t="s">
        <v>134</v>
      </c>
    </row>
    <row r="248" spans="1:66" s="15" customFormat="1">
      <c r="B248" s="172"/>
      <c r="D248" s="152" t="s">
        <v>145</v>
      </c>
      <c r="E248" s="173" t="s">
        <v>3</v>
      </c>
      <c r="F248" s="174" t="s">
        <v>155</v>
      </c>
      <c r="H248" s="175">
        <v>9.24</v>
      </c>
      <c r="I248" s="176"/>
      <c r="M248" s="172"/>
      <c r="N248" s="177"/>
      <c r="O248" s="178"/>
      <c r="P248" s="178"/>
      <c r="Q248" s="178"/>
      <c r="R248" s="178"/>
      <c r="S248" s="178"/>
      <c r="T248" s="178"/>
      <c r="U248" s="179"/>
      <c r="AU248" s="173" t="s">
        <v>145</v>
      </c>
      <c r="AV248" s="173" t="s">
        <v>82</v>
      </c>
      <c r="AW248" s="15" t="s">
        <v>141</v>
      </c>
      <c r="AX248" s="15" t="s">
        <v>34</v>
      </c>
      <c r="AY248" s="15" t="s">
        <v>80</v>
      </c>
      <c r="AZ248" s="173" t="s">
        <v>134</v>
      </c>
    </row>
    <row r="249" spans="1:66" s="2" customFormat="1" ht="14.45" customHeight="1">
      <c r="A249" s="33"/>
      <c r="B249" s="138"/>
      <c r="C249" s="180" t="s">
        <v>257</v>
      </c>
      <c r="D249" s="180" t="s">
        <v>494</v>
      </c>
      <c r="E249" s="181" t="s">
        <v>1095</v>
      </c>
      <c r="F249" s="182" t="s">
        <v>1096</v>
      </c>
      <c r="G249" s="183" t="s">
        <v>548</v>
      </c>
      <c r="H249" s="184">
        <v>2.464</v>
      </c>
      <c r="I249" s="185"/>
      <c r="J249" s="186">
        <f>ROUND(I249*H249,2)</f>
        <v>0</v>
      </c>
      <c r="K249" s="182" t="s">
        <v>3</v>
      </c>
      <c r="L249" s="282" t="s">
        <v>1410</v>
      </c>
      <c r="M249" s="187"/>
      <c r="N249" s="188" t="s">
        <v>3</v>
      </c>
      <c r="O249" s="189" t="s">
        <v>43</v>
      </c>
      <c r="P249" s="54"/>
      <c r="Q249" s="148">
        <f>P249*H249</f>
        <v>0</v>
      </c>
      <c r="R249" s="148">
        <v>1E-3</v>
      </c>
      <c r="S249" s="148">
        <f>R249*H249</f>
        <v>2.464E-3</v>
      </c>
      <c r="T249" s="148">
        <v>0</v>
      </c>
      <c r="U249" s="149">
        <f>T249*H249</f>
        <v>0</v>
      </c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S249" s="150" t="s">
        <v>195</v>
      </c>
      <c r="AU249" s="150" t="s">
        <v>494</v>
      </c>
      <c r="AV249" s="150" t="s">
        <v>82</v>
      </c>
      <c r="AZ249" s="18" t="s">
        <v>134</v>
      </c>
      <c r="BF249" s="151">
        <f>IF(O249="základní",J249,0)</f>
        <v>0</v>
      </c>
      <c r="BG249" s="151">
        <f>IF(O249="snížená",J249,0)</f>
        <v>0</v>
      </c>
      <c r="BH249" s="151">
        <f>IF(O249="zákl. přenesená",J249,0)</f>
        <v>0</v>
      </c>
      <c r="BI249" s="151">
        <f>IF(O249="sníž. přenesená",J249,0)</f>
        <v>0</v>
      </c>
      <c r="BJ249" s="151">
        <f>IF(O249="nulová",J249,0)</f>
        <v>0</v>
      </c>
      <c r="BK249" s="18" t="s">
        <v>80</v>
      </c>
      <c r="BL249" s="151">
        <f>ROUND(I249*H249,2)</f>
        <v>0</v>
      </c>
      <c r="BM249" s="18" t="s">
        <v>141</v>
      </c>
      <c r="BN249" s="150" t="s">
        <v>1160</v>
      </c>
    </row>
    <row r="250" spans="1:66" s="2" customFormat="1">
      <c r="A250" s="33"/>
      <c r="B250" s="34"/>
      <c r="C250" s="33"/>
      <c r="D250" s="152" t="s">
        <v>143</v>
      </c>
      <c r="E250" s="33"/>
      <c r="F250" s="153" t="s">
        <v>1096</v>
      </c>
      <c r="G250" s="33"/>
      <c r="H250" s="33"/>
      <c r="I250" s="154"/>
      <c r="J250" s="33"/>
      <c r="K250" s="33"/>
      <c r="M250" s="34"/>
      <c r="N250" s="155"/>
      <c r="O250" s="156"/>
      <c r="P250" s="54"/>
      <c r="Q250" s="54"/>
      <c r="R250" s="54"/>
      <c r="S250" s="54"/>
      <c r="T250" s="54"/>
      <c r="U250" s="55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U250" s="18" t="s">
        <v>143</v>
      </c>
      <c r="AV250" s="18" t="s">
        <v>82</v>
      </c>
    </row>
    <row r="251" spans="1:66" s="13" customFormat="1">
      <c r="B251" s="157"/>
      <c r="D251" s="152" t="s">
        <v>145</v>
      </c>
      <c r="E251" s="158" t="s">
        <v>3</v>
      </c>
      <c r="F251" s="159" t="s">
        <v>1038</v>
      </c>
      <c r="H251" s="158" t="s">
        <v>3</v>
      </c>
      <c r="I251" s="160"/>
      <c r="M251" s="157"/>
      <c r="N251" s="161"/>
      <c r="O251" s="162"/>
      <c r="P251" s="162"/>
      <c r="Q251" s="162"/>
      <c r="R251" s="162"/>
      <c r="S251" s="162"/>
      <c r="T251" s="162"/>
      <c r="U251" s="163"/>
      <c r="AU251" s="158" t="s">
        <v>145</v>
      </c>
      <c r="AV251" s="158" t="s">
        <v>82</v>
      </c>
      <c r="AW251" s="13" t="s">
        <v>80</v>
      </c>
      <c r="AX251" s="13" t="s">
        <v>34</v>
      </c>
      <c r="AY251" s="13" t="s">
        <v>72</v>
      </c>
      <c r="AZ251" s="158" t="s">
        <v>134</v>
      </c>
    </row>
    <row r="252" spans="1:66" s="13" customFormat="1">
      <c r="B252" s="157"/>
      <c r="D252" s="152" t="s">
        <v>145</v>
      </c>
      <c r="E252" s="158" t="s">
        <v>3</v>
      </c>
      <c r="F252" s="159" t="s">
        <v>1161</v>
      </c>
      <c r="H252" s="158" t="s">
        <v>3</v>
      </c>
      <c r="I252" s="160"/>
      <c r="M252" s="157"/>
      <c r="N252" s="161"/>
      <c r="O252" s="162"/>
      <c r="P252" s="162"/>
      <c r="Q252" s="162"/>
      <c r="R252" s="162"/>
      <c r="S252" s="162"/>
      <c r="T252" s="162"/>
      <c r="U252" s="163"/>
      <c r="AU252" s="158" t="s">
        <v>145</v>
      </c>
      <c r="AV252" s="158" t="s">
        <v>82</v>
      </c>
      <c r="AW252" s="13" t="s">
        <v>80</v>
      </c>
      <c r="AX252" s="13" t="s">
        <v>34</v>
      </c>
      <c r="AY252" s="13" t="s">
        <v>72</v>
      </c>
      <c r="AZ252" s="158" t="s">
        <v>134</v>
      </c>
    </row>
    <row r="253" spans="1:66" s="14" customFormat="1">
      <c r="B253" s="164"/>
      <c r="D253" s="152" t="s">
        <v>145</v>
      </c>
      <c r="E253" s="165" t="s">
        <v>3</v>
      </c>
      <c r="F253" s="166" t="s">
        <v>1162</v>
      </c>
      <c r="H253" s="167">
        <v>2.464</v>
      </c>
      <c r="I253" s="168"/>
      <c r="M253" s="164"/>
      <c r="N253" s="169"/>
      <c r="O253" s="170"/>
      <c r="P253" s="170"/>
      <c r="Q253" s="170"/>
      <c r="R253" s="170"/>
      <c r="S253" s="170"/>
      <c r="T253" s="170"/>
      <c r="U253" s="171"/>
      <c r="AU253" s="165" t="s">
        <v>145</v>
      </c>
      <c r="AV253" s="165" t="s">
        <v>82</v>
      </c>
      <c r="AW253" s="14" t="s">
        <v>82</v>
      </c>
      <c r="AX253" s="14" t="s">
        <v>34</v>
      </c>
      <c r="AY253" s="14" t="s">
        <v>72</v>
      </c>
      <c r="AZ253" s="165" t="s">
        <v>134</v>
      </c>
    </row>
    <row r="254" spans="1:66" s="15" customFormat="1">
      <c r="B254" s="172"/>
      <c r="D254" s="152" t="s">
        <v>145</v>
      </c>
      <c r="E254" s="173" t="s">
        <v>3</v>
      </c>
      <c r="F254" s="174" t="s">
        <v>155</v>
      </c>
      <c r="H254" s="175">
        <v>2.464</v>
      </c>
      <c r="I254" s="176"/>
      <c r="M254" s="172"/>
      <c r="N254" s="177"/>
      <c r="O254" s="178"/>
      <c r="P254" s="178"/>
      <c r="Q254" s="178"/>
      <c r="R254" s="178"/>
      <c r="S254" s="178"/>
      <c r="T254" s="178"/>
      <c r="U254" s="179"/>
      <c r="AU254" s="173" t="s">
        <v>145</v>
      </c>
      <c r="AV254" s="173" t="s">
        <v>82</v>
      </c>
      <c r="AW254" s="15" t="s">
        <v>141</v>
      </c>
      <c r="AX254" s="15" t="s">
        <v>34</v>
      </c>
      <c r="AY254" s="15" t="s">
        <v>80</v>
      </c>
      <c r="AZ254" s="173" t="s">
        <v>134</v>
      </c>
    </row>
    <row r="255" spans="1:66" s="2" customFormat="1" ht="14.45" customHeight="1">
      <c r="A255" s="33"/>
      <c r="B255" s="138"/>
      <c r="C255" s="139" t="s">
        <v>8</v>
      </c>
      <c r="D255" s="139" t="s">
        <v>136</v>
      </c>
      <c r="E255" s="140" t="s">
        <v>1163</v>
      </c>
      <c r="F255" s="141" t="s">
        <v>1164</v>
      </c>
      <c r="G255" s="142" t="s">
        <v>938</v>
      </c>
      <c r="H255" s="143">
        <v>294</v>
      </c>
      <c r="I255" s="144"/>
      <c r="J255" s="145">
        <f>ROUND(I255*H255,2)</f>
        <v>0</v>
      </c>
      <c r="K255" s="141" t="s">
        <v>3</v>
      </c>
      <c r="L255" s="282" t="s">
        <v>1410</v>
      </c>
      <c r="M255" s="34"/>
      <c r="N255" s="146" t="s">
        <v>3</v>
      </c>
      <c r="O255" s="147" t="s">
        <v>43</v>
      </c>
      <c r="P255" s="54"/>
      <c r="Q255" s="148">
        <f>P255*H255</f>
        <v>0</v>
      </c>
      <c r="R255" s="148">
        <v>0</v>
      </c>
      <c r="S255" s="148">
        <f>R255*H255</f>
        <v>0</v>
      </c>
      <c r="T255" s="148">
        <v>0</v>
      </c>
      <c r="U255" s="149">
        <f>T255*H255</f>
        <v>0</v>
      </c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S255" s="150" t="s">
        <v>141</v>
      </c>
      <c r="AU255" s="150" t="s">
        <v>136</v>
      </c>
      <c r="AV255" s="150" t="s">
        <v>82</v>
      </c>
      <c r="AZ255" s="18" t="s">
        <v>134</v>
      </c>
      <c r="BF255" s="151">
        <f>IF(O255="základní",J255,0)</f>
        <v>0</v>
      </c>
      <c r="BG255" s="151">
        <f>IF(O255="snížená",J255,0)</f>
        <v>0</v>
      </c>
      <c r="BH255" s="151">
        <f>IF(O255="zákl. přenesená",J255,0)</f>
        <v>0</v>
      </c>
      <c r="BI255" s="151">
        <f>IF(O255="sníž. přenesená",J255,0)</f>
        <v>0</v>
      </c>
      <c r="BJ255" s="151">
        <f>IF(O255="nulová",J255,0)</f>
        <v>0</v>
      </c>
      <c r="BK255" s="18" t="s">
        <v>80</v>
      </c>
      <c r="BL255" s="151">
        <f>ROUND(I255*H255,2)</f>
        <v>0</v>
      </c>
      <c r="BM255" s="18" t="s">
        <v>141</v>
      </c>
      <c r="BN255" s="150" t="s">
        <v>1165</v>
      </c>
    </row>
    <row r="256" spans="1:66" s="2" customFormat="1">
      <c r="A256" s="33"/>
      <c r="B256" s="34"/>
      <c r="C256" s="33"/>
      <c r="D256" s="152" t="s">
        <v>143</v>
      </c>
      <c r="E256" s="33"/>
      <c r="F256" s="153" t="s">
        <v>1164</v>
      </c>
      <c r="G256" s="33"/>
      <c r="H256" s="33"/>
      <c r="I256" s="154"/>
      <c r="J256" s="33"/>
      <c r="K256" s="33"/>
      <c r="M256" s="34"/>
      <c r="N256" s="155"/>
      <c r="O256" s="156"/>
      <c r="P256" s="54"/>
      <c r="Q256" s="54"/>
      <c r="R256" s="54"/>
      <c r="S256" s="54"/>
      <c r="T256" s="54"/>
      <c r="U256" s="55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U256" s="18" t="s">
        <v>143</v>
      </c>
      <c r="AV256" s="18" t="s">
        <v>82</v>
      </c>
    </row>
    <row r="257" spans="1:66" s="13" customFormat="1">
      <c r="B257" s="157"/>
      <c r="D257" s="152" t="s">
        <v>145</v>
      </c>
      <c r="E257" s="158" t="s">
        <v>3</v>
      </c>
      <c r="F257" s="159" t="s">
        <v>146</v>
      </c>
      <c r="H257" s="158" t="s">
        <v>3</v>
      </c>
      <c r="I257" s="160"/>
      <c r="M257" s="157"/>
      <c r="N257" s="161"/>
      <c r="O257" s="162"/>
      <c r="P257" s="162"/>
      <c r="Q257" s="162"/>
      <c r="R257" s="162"/>
      <c r="S257" s="162"/>
      <c r="T257" s="162"/>
      <c r="U257" s="163"/>
      <c r="AU257" s="158" t="s">
        <v>145</v>
      </c>
      <c r="AV257" s="158" t="s">
        <v>82</v>
      </c>
      <c r="AW257" s="13" t="s">
        <v>80</v>
      </c>
      <c r="AX257" s="13" t="s">
        <v>34</v>
      </c>
      <c r="AY257" s="13" t="s">
        <v>72</v>
      </c>
      <c r="AZ257" s="158" t="s">
        <v>134</v>
      </c>
    </row>
    <row r="258" spans="1:66" s="14" customFormat="1">
      <c r="B258" s="164"/>
      <c r="D258" s="152" t="s">
        <v>145</v>
      </c>
      <c r="E258" s="165" t="s">
        <v>3</v>
      </c>
      <c r="F258" s="166" t="s">
        <v>1166</v>
      </c>
      <c r="H258" s="167">
        <v>294</v>
      </c>
      <c r="I258" s="168"/>
      <c r="M258" s="164"/>
      <c r="N258" s="169"/>
      <c r="O258" s="170"/>
      <c r="P258" s="170"/>
      <c r="Q258" s="170"/>
      <c r="R258" s="170"/>
      <c r="S258" s="170"/>
      <c r="T258" s="170"/>
      <c r="U258" s="171"/>
      <c r="AU258" s="165" t="s">
        <v>145</v>
      </c>
      <c r="AV258" s="165" t="s">
        <v>82</v>
      </c>
      <c r="AW258" s="14" t="s">
        <v>82</v>
      </c>
      <c r="AX258" s="14" t="s">
        <v>34</v>
      </c>
      <c r="AY258" s="14" t="s">
        <v>80</v>
      </c>
      <c r="AZ258" s="165" t="s">
        <v>134</v>
      </c>
    </row>
    <row r="259" spans="1:66" s="12" customFormat="1" ht="22.9" customHeight="1">
      <c r="B259" s="125"/>
      <c r="D259" s="126" t="s">
        <v>71</v>
      </c>
      <c r="E259" s="136" t="s">
        <v>919</v>
      </c>
      <c r="F259" s="136" t="s">
        <v>920</v>
      </c>
      <c r="I259" s="128"/>
      <c r="J259" s="137">
        <f>BL259</f>
        <v>0</v>
      </c>
      <c r="L259" s="281"/>
      <c r="M259" s="125"/>
      <c r="N259" s="130"/>
      <c r="O259" s="131"/>
      <c r="P259" s="131"/>
      <c r="Q259" s="132">
        <f>SUM(Q260:Q261)</f>
        <v>0</v>
      </c>
      <c r="R259" s="131"/>
      <c r="S259" s="132">
        <f>SUM(S260:S261)</f>
        <v>0</v>
      </c>
      <c r="T259" s="131"/>
      <c r="U259" s="133">
        <f>SUM(U260:U261)</f>
        <v>0</v>
      </c>
      <c r="AS259" s="126" t="s">
        <v>80</v>
      </c>
      <c r="AU259" s="134" t="s">
        <v>71</v>
      </c>
      <c r="AV259" s="134" t="s">
        <v>80</v>
      </c>
      <c r="AZ259" s="126" t="s">
        <v>134</v>
      </c>
      <c r="BL259" s="135">
        <f>SUM(BL260:BL261)</f>
        <v>0</v>
      </c>
    </row>
    <row r="260" spans="1:66" s="2" customFormat="1" ht="14.45" customHeight="1">
      <c r="A260" s="33"/>
      <c r="B260" s="138"/>
      <c r="C260" s="139" t="s">
        <v>278</v>
      </c>
      <c r="D260" s="139" t="s">
        <v>136</v>
      </c>
      <c r="E260" s="140" t="s">
        <v>1117</v>
      </c>
      <c r="F260" s="141" t="s">
        <v>1118</v>
      </c>
      <c r="G260" s="142" t="s">
        <v>469</v>
      </c>
      <c r="H260" s="143">
        <v>0.495</v>
      </c>
      <c r="I260" s="144"/>
      <c r="J260" s="145">
        <f>ROUND(I260*H260,2)</f>
        <v>0</v>
      </c>
      <c r="K260" s="141" t="s">
        <v>140</v>
      </c>
      <c r="L260" s="282" t="s">
        <v>1410</v>
      </c>
      <c r="M260" s="34"/>
      <c r="N260" s="146" t="s">
        <v>3</v>
      </c>
      <c r="O260" s="147" t="s">
        <v>43</v>
      </c>
      <c r="P260" s="54"/>
      <c r="Q260" s="148">
        <f>P260*H260</f>
        <v>0</v>
      </c>
      <c r="R260" s="148">
        <v>0</v>
      </c>
      <c r="S260" s="148">
        <f>R260*H260</f>
        <v>0</v>
      </c>
      <c r="T260" s="148">
        <v>0</v>
      </c>
      <c r="U260" s="149">
        <f>T260*H260</f>
        <v>0</v>
      </c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S260" s="150" t="s">
        <v>141</v>
      </c>
      <c r="AU260" s="150" t="s">
        <v>136</v>
      </c>
      <c r="AV260" s="150" t="s">
        <v>82</v>
      </c>
      <c r="AZ260" s="18" t="s">
        <v>134</v>
      </c>
      <c r="BF260" s="151">
        <f>IF(O260="základní",J260,0)</f>
        <v>0</v>
      </c>
      <c r="BG260" s="151">
        <f>IF(O260="snížená",J260,0)</f>
        <v>0</v>
      </c>
      <c r="BH260" s="151">
        <f>IF(O260="zákl. přenesená",J260,0)</f>
        <v>0</v>
      </c>
      <c r="BI260" s="151">
        <f>IF(O260="sníž. přenesená",J260,0)</f>
        <v>0</v>
      </c>
      <c r="BJ260" s="151">
        <f>IF(O260="nulová",J260,0)</f>
        <v>0</v>
      </c>
      <c r="BK260" s="18" t="s">
        <v>80</v>
      </c>
      <c r="BL260" s="151">
        <f>ROUND(I260*H260,2)</f>
        <v>0</v>
      </c>
      <c r="BM260" s="18" t="s">
        <v>141</v>
      </c>
      <c r="BN260" s="150" t="s">
        <v>1167</v>
      </c>
    </row>
    <row r="261" spans="1:66" s="2" customFormat="1">
      <c r="A261" s="33"/>
      <c r="B261" s="34"/>
      <c r="C261" s="33"/>
      <c r="D261" s="152" t="s">
        <v>143</v>
      </c>
      <c r="E261" s="33"/>
      <c r="F261" s="153" t="s">
        <v>1120</v>
      </c>
      <c r="G261" s="33"/>
      <c r="H261" s="33"/>
      <c r="I261" s="154"/>
      <c r="J261" s="33"/>
      <c r="K261" s="33"/>
      <c r="M261" s="34"/>
      <c r="N261" s="194"/>
      <c r="O261" s="195"/>
      <c r="P261" s="196"/>
      <c r="Q261" s="196"/>
      <c r="R261" s="196"/>
      <c r="S261" s="196"/>
      <c r="T261" s="196"/>
      <c r="U261" s="197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U261" s="18" t="s">
        <v>143</v>
      </c>
      <c r="AV261" s="18" t="s">
        <v>82</v>
      </c>
    </row>
    <row r="262" spans="1:66" s="2" customFormat="1" ht="6.95" customHeight="1">
      <c r="A262" s="33"/>
      <c r="B262" s="43"/>
      <c r="C262" s="44"/>
      <c r="D262" s="44"/>
      <c r="E262" s="44"/>
      <c r="F262" s="44"/>
      <c r="G262" s="44"/>
      <c r="H262" s="44"/>
      <c r="I262" s="44"/>
      <c r="J262" s="44"/>
      <c r="K262" s="44"/>
      <c r="L262" s="283"/>
      <c r="M262" s="34"/>
      <c r="N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</row>
  </sheetData>
  <autoFilter ref="C81:K261" xr:uid="{00000000-0009-0000-0000-000003000000}"/>
  <mergeCells count="9">
    <mergeCell ref="E50:H50"/>
    <mergeCell ref="E72:H72"/>
    <mergeCell ref="E74:H74"/>
    <mergeCell ref="M2:W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N262"/>
  <sheetViews>
    <sheetView showGridLines="0" workbookViewId="0">
      <selection activeCell="L11" sqref="L1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2" width="22.3320312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1" width="14.1640625" style="1" hidden="1" customWidth="1"/>
    <col min="22" max="22" width="16.33203125" style="1" hidden="1" customWidth="1"/>
    <col min="23" max="23" width="12.33203125" style="1" customWidth="1"/>
    <col min="24" max="24" width="16.33203125" style="1" customWidth="1"/>
    <col min="25" max="25" width="12.33203125" style="1" customWidth="1"/>
    <col min="26" max="26" width="15" style="1" customWidth="1"/>
    <col min="27" max="27" width="11" style="1" customWidth="1"/>
    <col min="28" max="28" width="15" style="1" customWidth="1"/>
    <col min="29" max="29" width="16.33203125" style="1" customWidth="1"/>
    <col min="30" max="30" width="11" style="1" customWidth="1"/>
    <col min="31" max="31" width="15" style="1" customWidth="1"/>
    <col min="32" max="32" width="16.33203125" style="1" customWidth="1"/>
    <col min="45" max="66" width="9.33203125" style="1" hidden="1"/>
  </cols>
  <sheetData>
    <row r="2" spans="1:47" s="1" customFormat="1" ht="36.950000000000003" customHeight="1">
      <c r="M2" s="286" t="s">
        <v>6</v>
      </c>
      <c r="N2" s="287"/>
      <c r="O2" s="287"/>
      <c r="P2" s="287"/>
      <c r="Q2" s="287"/>
      <c r="R2" s="287"/>
      <c r="S2" s="287"/>
      <c r="T2" s="287"/>
      <c r="U2" s="287"/>
      <c r="V2" s="287"/>
      <c r="W2" s="287"/>
      <c r="AU2" s="18" t="s">
        <v>91</v>
      </c>
    </row>
    <row r="3" spans="1:47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U3" s="18" t="s">
        <v>82</v>
      </c>
    </row>
    <row r="4" spans="1:47" s="1" customFormat="1" ht="24.95" customHeight="1">
      <c r="B4" s="21"/>
      <c r="D4" s="22" t="s">
        <v>95</v>
      </c>
      <c r="M4" s="21"/>
      <c r="N4" s="89" t="s">
        <v>11</v>
      </c>
      <c r="AU4" s="18" t="s">
        <v>4</v>
      </c>
    </row>
    <row r="5" spans="1:47" s="1" customFormat="1" ht="6.95" customHeight="1">
      <c r="B5" s="21"/>
      <c r="M5" s="21"/>
    </row>
    <row r="6" spans="1:47" s="1" customFormat="1" ht="12" customHeight="1">
      <c r="B6" s="21"/>
      <c r="D6" s="28" t="s">
        <v>17</v>
      </c>
      <c r="M6" s="21"/>
    </row>
    <row r="7" spans="1:47" s="1" customFormat="1" ht="16.5" customHeight="1">
      <c r="B7" s="21"/>
      <c r="E7" s="325" t="str">
        <f>'Rekapitulace stavby'!K6</f>
        <v>Realizace společných zařízení v k. ú. Stará Ves n. O. - I. etapa</v>
      </c>
      <c r="F7" s="326"/>
      <c r="G7" s="326"/>
      <c r="H7" s="326"/>
      <c r="M7" s="21"/>
    </row>
    <row r="8" spans="1:47" s="2" customFormat="1" ht="12" customHeight="1">
      <c r="A8" s="33"/>
      <c r="B8" s="34"/>
      <c r="C8" s="33"/>
      <c r="D8" s="28" t="s">
        <v>96</v>
      </c>
      <c r="E8" s="33"/>
      <c r="F8" s="33"/>
      <c r="G8" s="33"/>
      <c r="H8" s="33"/>
      <c r="I8" s="33"/>
      <c r="J8" s="33"/>
      <c r="K8" s="33"/>
      <c r="L8" s="33"/>
      <c r="M8" s="90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</row>
    <row r="9" spans="1:47" s="2" customFormat="1" ht="16.5" customHeight="1">
      <c r="A9" s="33"/>
      <c r="B9" s="34"/>
      <c r="C9" s="33"/>
      <c r="D9" s="33"/>
      <c r="E9" s="315" t="s">
        <v>1168</v>
      </c>
      <c r="F9" s="324"/>
      <c r="G9" s="324"/>
      <c r="H9" s="324"/>
      <c r="I9" s="33"/>
      <c r="J9" s="33"/>
      <c r="K9" s="33"/>
      <c r="L9" s="33"/>
      <c r="M9" s="90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</row>
    <row r="10" spans="1:47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90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</row>
    <row r="11" spans="1:47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33"/>
      <c r="M11" s="9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47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>
        <f>'Rekapitulace stavby'!AN8</f>
        <v>0</v>
      </c>
      <c r="K12" s="33"/>
      <c r="L12" s="33"/>
      <c r="M12" s="90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</row>
    <row r="13" spans="1:47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90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</row>
    <row r="14" spans="1:47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33"/>
      <c r="M14" s="90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</row>
    <row r="15" spans="1:47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33"/>
      <c r="M15" s="90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</row>
    <row r="16" spans="1:47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90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33"/>
      <c r="M17" s="90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s="2" customFormat="1" ht="18" customHeight="1">
      <c r="A18" s="33"/>
      <c r="B18" s="34"/>
      <c r="C18" s="33"/>
      <c r="D18" s="33"/>
      <c r="E18" s="327" t="str">
        <f>'Rekapitulace stavby'!E14</f>
        <v>Vyplň údaj</v>
      </c>
      <c r="F18" s="298"/>
      <c r="G18" s="298"/>
      <c r="H18" s="298"/>
      <c r="I18" s="28" t="s">
        <v>28</v>
      </c>
      <c r="J18" s="29" t="str">
        <f>'Rekapitulace stavby'!AN14</f>
        <v>Vyplň údaj</v>
      </c>
      <c r="K18" s="33"/>
      <c r="L18" s="33"/>
      <c r="M18" s="90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90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32</v>
      </c>
      <c r="K20" s="33"/>
      <c r="L20" s="33"/>
      <c r="M20" s="90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28" t="s">
        <v>28</v>
      </c>
      <c r="J21" s="26" t="s">
        <v>3</v>
      </c>
      <c r="K21" s="33"/>
      <c r="L21" s="33"/>
      <c r="M21" s="90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90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25</v>
      </c>
      <c r="J23" s="26" t="s">
        <v>3</v>
      </c>
      <c r="K23" s="33"/>
      <c r="L23" s="33"/>
      <c r="M23" s="90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s="2" customFormat="1" ht="18" customHeight="1">
      <c r="A24" s="33"/>
      <c r="B24" s="34"/>
      <c r="C24" s="33"/>
      <c r="D24" s="33"/>
      <c r="E24" s="26" t="s">
        <v>98</v>
      </c>
      <c r="F24" s="33"/>
      <c r="G24" s="33"/>
      <c r="H24" s="33"/>
      <c r="I24" s="28" t="s">
        <v>28</v>
      </c>
      <c r="J24" s="26" t="s">
        <v>3</v>
      </c>
      <c r="K24" s="33"/>
      <c r="L24" s="33"/>
      <c r="M24" s="90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90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</row>
    <row r="26" spans="1:32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33"/>
      <c r="M26" s="90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16.5" customHeight="1">
      <c r="A27" s="91"/>
      <c r="B27" s="92"/>
      <c r="C27" s="91"/>
      <c r="D27" s="91"/>
      <c r="E27" s="302" t="s">
        <v>3</v>
      </c>
      <c r="F27" s="302"/>
      <c r="G27" s="302"/>
      <c r="H27" s="302"/>
      <c r="I27" s="91"/>
      <c r="J27" s="91"/>
      <c r="K27" s="91"/>
      <c r="L27" s="91"/>
      <c r="M27" s="93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</row>
    <row r="28" spans="1:32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90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</row>
    <row r="29" spans="1:32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279"/>
      <c r="M29" s="90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</row>
    <row r="30" spans="1:32" s="2" customFormat="1" ht="25.35" customHeight="1">
      <c r="A30" s="33"/>
      <c r="B30" s="34"/>
      <c r="C30" s="33"/>
      <c r="D30" s="94" t="s">
        <v>38</v>
      </c>
      <c r="E30" s="33"/>
      <c r="F30" s="33"/>
      <c r="G30" s="33"/>
      <c r="H30" s="33"/>
      <c r="I30" s="33"/>
      <c r="J30" s="67">
        <f>ROUND(J82, 2)</f>
        <v>0</v>
      </c>
      <c r="K30" s="33"/>
      <c r="L30" s="33"/>
      <c r="M30" s="90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</row>
    <row r="31" spans="1:32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279"/>
      <c r="M31" s="90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</row>
    <row r="32" spans="1:32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33"/>
      <c r="M32" s="90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</row>
    <row r="33" spans="1:32" s="2" customFormat="1" ht="14.45" customHeight="1">
      <c r="A33" s="33"/>
      <c r="B33" s="34"/>
      <c r="C33" s="33"/>
      <c r="D33" s="95" t="s">
        <v>42</v>
      </c>
      <c r="E33" s="28" t="s">
        <v>43</v>
      </c>
      <c r="F33" s="96">
        <f>ROUND((SUM(BF82:BF261)),  2)</f>
        <v>0</v>
      </c>
      <c r="G33" s="33"/>
      <c r="H33" s="33"/>
      <c r="I33" s="97">
        <v>0.21</v>
      </c>
      <c r="J33" s="96">
        <f>ROUND(((SUM(BF82:BF261))*I33),  2)</f>
        <v>0</v>
      </c>
      <c r="K33" s="33"/>
      <c r="L33" s="33"/>
      <c r="M33" s="90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</row>
    <row r="34" spans="1:32" s="2" customFormat="1" ht="14.45" customHeight="1">
      <c r="A34" s="33"/>
      <c r="B34" s="34"/>
      <c r="C34" s="33"/>
      <c r="D34" s="33"/>
      <c r="E34" s="28" t="s">
        <v>44</v>
      </c>
      <c r="F34" s="96">
        <f>ROUND((SUM(BG82:BG261)),  2)</f>
        <v>0</v>
      </c>
      <c r="G34" s="33"/>
      <c r="H34" s="33"/>
      <c r="I34" s="97">
        <v>0.15</v>
      </c>
      <c r="J34" s="96">
        <f>ROUND(((SUM(BG82:BG261))*I34),  2)</f>
        <v>0</v>
      </c>
      <c r="K34" s="33"/>
      <c r="L34" s="33"/>
      <c r="M34" s="90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s="2" customFormat="1" ht="14.45" hidden="1" customHeight="1">
      <c r="A35" s="33"/>
      <c r="B35" s="34"/>
      <c r="C35" s="33"/>
      <c r="D35" s="33"/>
      <c r="E35" s="28" t="s">
        <v>45</v>
      </c>
      <c r="F35" s="96">
        <f>ROUND((SUM(BH82:BH261)),  2)</f>
        <v>0</v>
      </c>
      <c r="G35" s="33"/>
      <c r="H35" s="33"/>
      <c r="I35" s="97">
        <v>0.21</v>
      </c>
      <c r="J35" s="96">
        <f>0</f>
        <v>0</v>
      </c>
      <c r="K35" s="33"/>
      <c r="L35" s="33"/>
      <c r="M35" s="90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s="2" customFormat="1" ht="14.45" hidden="1" customHeight="1">
      <c r="A36" s="33"/>
      <c r="B36" s="34"/>
      <c r="C36" s="33"/>
      <c r="D36" s="33"/>
      <c r="E36" s="28" t="s">
        <v>46</v>
      </c>
      <c r="F36" s="96">
        <f>ROUND((SUM(BI82:BI261)),  2)</f>
        <v>0</v>
      </c>
      <c r="G36" s="33"/>
      <c r="H36" s="33"/>
      <c r="I36" s="97">
        <v>0.15</v>
      </c>
      <c r="J36" s="96">
        <f>0</f>
        <v>0</v>
      </c>
      <c r="K36" s="33"/>
      <c r="L36" s="33"/>
      <c r="M36" s="90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s="2" customFormat="1" ht="14.45" hidden="1" customHeight="1">
      <c r="A37" s="33"/>
      <c r="B37" s="34"/>
      <c r="C37" s="33"/>
      <c r="D37" s="33"/>
      <c r="E37" s="28" t="s">
        <v>47</v>
      </c>
      <c r="F37" s="96">
        <f>ROUND((SUM(BJ82:BJ261)),  2)</f>
        <v>0</v>
      </c>
      <c r="G37" s="33"/>
      <c r="H37" s="33"/>
      <c r="I37" s="97">
        <v>0</v>
      </c>
      <c r="J37" s="96">
        <f>0</f>
        <v>0</v>
      </c>
      <c r="K37" s="33"/>
      <c r="L37" s="33"/>
      <c r="M37" s="90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90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</row>
    <row r="39" spans="1:32" s="2" customFormat="1" ht="25.35" customHeight="1">
      <c r="A39" s="33"/>
      <c r="B39" s="34"/>
      <c r="C39" s="98"/>
      <c r="D39" s="99" t="s">
        <v>48</v>
      </c>
      <c r="E39" s="56"/>
      <c r="F39" s="56"/>
      <c r="G39" s="100" t="s">
        <v>49</v>
      </c>
      <c r="H39" s="101" t="s">
        <v>50</v>
      </c>
      <c r="I39" s="56"/>
      <c r="J39" s="102">
        <f>SUM(J30:J37)</f>
        <v>0</v>
      </c>
      <c r="K39" s="103"/>
      <c r="L39" s="280"/>
      <c r="M39" s="90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</row>
    <row r="40" spans="1:32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283"/>
      <c r="M40" s="90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</row>
    <row r="44" spans="1:32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284"/>
      <c r="M44" s="90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</row>
    <row r="45" spans="1:32" s="2" customFormat="1" ht="24.95" customHeight="1">
      <c r="A45" s="33"/>
      <c r="B45" s="34"/>
      <c r="C45" s="22" t="s">
        <v>99</v>
      </c>
      <c r="D45" s="33"/>
      <c r="E45" s="33"/>
      <c r="F45" s="33"/>
      <c r="G45" s="33"/>
      <c r="H45" s="33"/>
      <c r="I45" s="33"/>
      <c r="J45" s="33"/>
      <c r="K45" s="33"/>
      <c r="L45" s="33"/>
      <c r="M45" s="90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</row>
    <row r="46" spans="1:32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90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</row>
    <row r="47" spans="1:32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33"/>
      <c r="M47" s="90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</row>
    <row r="48" spans="1:32" s="2" customFormat="1" ht="16.5" customHeight="1">
      <c r="A48" s="33"/>
      <c r="B48" s="34"/>
      <c r="C48" s="33"/>
      <c r="D48" s="33"/>
      <c r="E48" s="325" t="str">
        <f>E7</f>
        <v>Realizace společných zařízení v k. ú. Stará Ves n. O. - I. etapa</v>
      </c>
      <c r="F48" s="326"/>
      <c r="G48" s="326"/>
      <c r="H48" s="326"/>
      <c r="I48" s="33"/>
      <c r="J48" s="33"/>
      <c r="K48" s="33"/>
      <c r="L48" s="33"/>
      <c r="M48" s="90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</row>
    <row r="49" spans="1:48" s="2" customFormat="1" ht="12" customHeight="1">
      <c r="A49" s="33"/>
      <c r="B49" s="34"/>
      <c r="C49" s="28" t="s">
        <v>96</v>
      </c>
      <c r="D49" s="33"/>
      <c r="E49" s="33"/>
      <c r="F49" s="33"/>
      <c r="G49" s="33"/>
      <c r="H49" s="33"/>
      <c r="I49" s="33"/>
      <c r="J49" s="33"/>
      <c r="K49" s="33"/>
      <c r="L49" s="33"/>
      <c r="M49" s="90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</row>
    <row r="50" spans="1:48" s="2" customFormat="1" ht="16.5" customHeight="1">
      <c r="A50" s="33"/>
      <c r="B50" s="34"/>
      <c r="C50" s="33"/>
      <c r="D50" s="33"/>
      <c r="E50" s="315" t="str">
        <f>E9</f>
        <v>SO 01_4 - 2. rok následné péče</v>
      </c>
      <c r="F50" s="324"/>
      <c r="G50" s="324"/>
      <c r="H50" s="324"/>
      <c r="I50" s="33"/>
      <c r="J50" s="33"/>
      <c r="K50" s="33"/>
      <c r="L50" s="33"/>
      <c r="M50" s="90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</row>
    <row r="51" spans="1:48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90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</row>
    <row r="52" spans="1:48" s="2" customFormat="1" ht="12" customHeight="1">
      <c r="A52" s="33"/>
      <c r="B52" s="34"/>
      <c r="C52" s="28" t="s">
        <v>21</v>
      </c>
      <c r="D52" s="33"/>
      <c r="E52" s="33"/>
      <c r="F52" s="26" t="str">
        <f>F12</f>
        <v>k. ú. Stará Ves nad Ondřejnicí</v>
      </c>
      <c r="G52" s="33"/>
      <c r="H52" s="33"/>
      <c r="I52" s="28" t="s">
        <v>23</v>
      </c>
      <c r="J52" s="51">
        <f>IF(J12="","",J12)</f>
        <v>0</v>
      </c>
      <c r="K52" s="33"/>
      <c r="L52" s="33"/>
      <c r="M52" s="90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</row>
    <row r="53" spans="1:48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0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</row>
    <row r="54" spans="1:48" s="2" customFormat="1" ht="54.4" customHeight="1">
      <c r="A54" s="33"/>
      <c r="B54" s="34"/>
      <c r="C54" s="28" t="s">
        <v>24</v>
      </c>
      <c r="D54" s="33"/>
      <c r="E54" s="33"/>
      <c r="F54" s="26" t="str">
        <f>E15</f>
        <v>ČR - SPÚ, KPÚ pro Moravskoslezský kraj</v>
      </c>
      <c r="G54" s="33"/>
      <c r="H54" s="33"/>
      <c r="I54" s="28" t="s">
        <v>31</v>
      </c>
      <c r="J54" s="31" t="str">
        <f>E21</f>
        <v>Hanousek s.r.o.,Barákova 2745/41, 796 01 Prostějov</v>
      </c>
      <c r="K54" s="33"/>
      <c r="L54" s="33"/>
      <c r="M54" s="90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</row>
    <row r="55" spans="1:48" s="2" customFormat="1" ht="15.2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35</v>
      </c>
      <c r="J55" s="31" t="str">
        <f>E24</f>
        <v>Ing. Jan Krč</v>
      </c>
      <c r="K55" s="33"/>
      <c r="L55" s="33"/>
      <c r="M55" s="90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</row>
    <row r="56" spans="1:48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90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</row>
    <row r="57" spans="1:48" s="2" customFormat="1" ht="29.25" customHeight="1">
      <c r="A57" s="33"/>
      <c r="B57" s="34"/>
      <c r="C57" s="104" t="s">
        <v>100</v>
      </c>
      <c r="D57" s="98"/>
      <c r="E57" s="98"/>
      <c r="F57" s="98"/>
      <c r="G57" s="98"/>
      <c r="H57" s="98"/>
      <c r="I57" s="98"/>
      <c r="J57" s="105" t="s">
        <v>101</v>
      </c>
      <c r="K57" s="98"/>
      <c r="L57" s="98"/>
      <c r="M57" s="90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48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90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</row>
    <row r="59" spans="1:48" s="2" customFormat="1" ht="22.9" customHeight="1">
      <c r="A59" s="33"/>
      <c r="B59" s="34"/>
      <c r="C59" s="106" t="s">
        <v>70</v>
      </c>
      <c r="D59" s="33"/>
      <c r="E59" s="33"/>
      <c r="F59" s="33"/>
      <c r="G59" s="33"/>
      <c r="H59" s="33"/>
      <c r="I59" s="33"/>
      <c r="J59" s="67">
        <f>J82</f>
        <v>0</v>
      </c>
      <c r="K59" s="33"/>
      <c r="L59" s="33"/>
      <c r="M59" s="90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V59" s="18" t="s">
        <v>102</v>
      </c>
    </row>
    <row r="60" spans="1:48" s="9" customFormat="1" ht="24.95" customHeight="1">
      <c r="B60" s="107"/>
      <c r="D60" s="108" t="s">
        <v>103</v>
      </c>
      <c r="E60" s="109"/>
      <c r="F60" s="109"/>
      <c r="G60" s="109"/>
      <c r="H60" s="109"/>
      <c r="I60" s="109"/>
      <c r="J60" s="110">
        <f>J83</f>
        <v>0</v>
      </c>
      <c r="M60" s="107"/>
    </row>
    <row r="61" spans="1:48" s="10" customFormat="1" ht="19.899999999999999" customHeight="1">
      <c r="B61" s="111"/>
      <c r="D61" s="112" t="s">
        <v>104</v>
      </c>
      <c r="E61" s="113"/>
      <c r="F61" s="113"/>
      <c r="G61" s="113"/>
      <c r="H61" s="113"/>
      <c r="I61" s="113"/>
      <c r="J61" s="114">
        <f>J84</f>
        <v>0</v>
      </c>
      <c r="M61" s="111"/>
    </row>
    <row r="62" spans="1:48" s="10" customFormat="1" ht="19.899999999999999" customHeight="1">
      <c r="B62" s="111"/>
      <c r="D62" s="112" t="s">
        <v>112</v>
      </c>
      <c r="E62" s="113"/>
      <c r="F62" s="113"/>
      <c r="G62" s="113"/>
      <c r="H62" s="113"/>
      <c r="I62" s="113"/>
      <c r="J62" s="114">
        <f>J259</f>
        <v>0</v>
      </c>
      <c r="M62" s="111"/>
    </row>
    <row r="63" spans="1:48" s="2" customFormat="1" ht="21.75" customHeight="1">
      <c r="A63" s="33"/>
      <c r="B63" s="34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90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</row>
    <row r="64" spans="1:48" s="2" customFormat="1" ht="6.95" customHeight="1">
      <c r="A64" s="33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283"/>
      <c r="M64" s="90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</row>
    <row r="68" spans="1:32" s="2" customFormat="1" ht="6.95" customHeight="1">
      <c r="A68" s="33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284"/>
      <c r="M68" s="90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</row>
    <row r="69" spans="1:32" s="2" customFormat="1" ht="24.95" customHeight="1">
      <c r="A69" s="33"/>
      <c r="B69" s="34"/>
      <c r="C69" s="22" t="s">
        <v>119</v>
      </c>
      <c r="D69" s="33"/>
      <c r="E69" s="33"/>
      <c r="F69" s="33"/>
      <c r="G69" s="33"/>
      <c r="H69" s="33"/>
      <c r="I69" s="33"/>
      <c r="J69" s="33"/>
      <c r="K69" s="33"/>
      <c r="M69" s="90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</row>
    <row r="70" spans="1:32" s="2" customFormat="1" ht="6.95" customHeight="1">
      <c r="A70" s="33"/>
      <c r="B70" s="34"/>
      <c r="C70" s="33"/>
      <c r="D70" s="33"/>
      <c r="E70" s="33"/>
      <c r="F70" s="33"/>
      <c r="G70" s="33"/>
      <c r="H70" s="33"/>
      <c r="I70" s="33"/>
      <c r="J70" s="33"/>
      <c r="K70" s="33"/>
      <c r="M70" s="90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</row>
    <row r="71" spans="1:32" s="2" customFormat="1" ht="12" customHeight="1">
      <c r="A71" s="33"/>
      <c r="B71" s="34"/>
      <c r="C71" s="28" t="s">
        <v>17</v>
      </c>
      <c r="D71" s="33"/>
      <c r="E71" s="33"/>
      <c r="F71" s="33"/>
      <c r="G71" s="33"/>
      <c r="H71" s="33"/>
      <c r="I71" s="33"/>
      <c r="J71" s="33"/>
      <c r="K71" s="33"/>
      <c r="M71" s="90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</row>
    <row r="72" spans="1:32" s="2" customFormat="1" ht="16.5" customHeight="1">
      <c r="A72" s="33"/>
      <c r="B72" s="34"/>
      <c r="C72" s="33"/>
      <c r="D72" s="33"/>
      <c r="E72" s="325" t="str">
        <f>E7</f>
        <v>Realizace společných zařízení v k. ú. Stará Ves n. O. - I. etapa</v>
      </c>
      <c r="F72" s="326"/>
      <c r="G72" s="326"/>
      <c r="H72" s="326"/>
      <c r="I72" s="33"/>
      <c r="J72" s="33"/>
      <c r="K72" s="33"/>
      <c r="M72" s="90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</row>
    <row r="73" spans="1:32" s="2" customFormat="1" ht="12" customHeight="1">
      <c r="A73" s="33"/>
      <c r="B73" s="34"/>
      <c r="C73" s="28" t="s">
        <v>96</v>
      </c>
      <c r="D73" s="33"/>
      <c r="E73" s="33"/>
      <c r="F73" s="33"/>
      <c r="G73" s="33"/>
      <c r="H73" s="33"/>
      <c r="I73" s="33"/>
      <c r="J73" s="33"/>
      <c r="K73" s="33"/>
      <c r="M73" s="90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</row>
    <row r="74" spans="1:32" s="2" customFormat="1" ht="16.5" customHeight="1">
      <c r="A74" s="33"/>
      <c r="B74" s="34"/>
      <c r="C74" s="33"/>
      <c r="D74" s="33"/>
      <c r="E74" s="315" t="str">
        <f>E9</f>
        <v>SO 01_4 - 2. rok následné péče</v>
      </c>
      <c r="F74" s="324"/>
      <c r="G74" s="324"/>
      <c r="H74" s="324"/>
      <c r="I74" s="33"/>
      <c r="J74" s="33"/>
      <c r="K74" s="33"/>
      <c r="M74" s="90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</row>
    <row r="75" spans="1:32" s="2" customFormat="1" ht="6.95" customHeight="1">
      <c r="A75" s="33"/>
      <c r="B75" s="34"/>
      <c r="C75" s="33"/>
      <c r="D75" s="33"/>
      <c r="E75" s="33"/>
      <c r="F75" s="33"/>
      <c r="G75" s="33"/>
      <c r="H75" s="33"/>
      <c r="I75" s="33"/>
      <c r="J75" s="33"/>
      <c r="K75" s="33"/>
      <c r="M75" s="90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</row>
    <row r="76" spans="1:32" s="2" customFormat="1" ht="12" customHeight="1">
      <c r="A76" s="33"/>
      <c r="B76" s="34"/>
      <c r="C76" s="28" t="s">
        <v>21</v>
      </c>
      <c r="D76" s="33"/>
      <c r="E76" s="33"/>
      <c r="F76" s="26" t="str">
        <f>F12</f>
        <v>k. ú. Stará Ves nad Ondřejnicí</v>
      </c>
      <c r="G76" s="33"/>
      <c r="H76" s="33"/>
      <c r="I76" s="28" t="s">
        <v>23</v>
      </c>
      <c r="J76" s="51">
        <f>IF(J12="","",J12)</f>
        <v>0</v>
      </c>
      <c r="K76" s="33"/>
      <c r="M76" s="90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</row>
    <row r="77" spans="1:32" s="2" customFormat="1" ht="6.95" customHeight="1">
      <c r="A77" s="33"/>
      <c r="B77" s="34"/>
      <c r="C77" s="33"/>
      <c r="D77" s="33"/>
      <c r="E77" s="33"/>
      <c r="F77" s="33"/>
      <c r="G77" s="33"/>
      <c r="H77" s="33"/>
      <c r="I77" s="33"/>
      <c r="J77" s="33"/>
      <c r="K77" s="33"/>
      <c r="M77" s="90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</row>
    <row r="78" spans="1:32" s="2" customFormat="1" ht="54.4" customHeight="1">
      <c r="A78" s="33"/>
      <c r="B78" s="34"/>
      <c r="C78" s="28" t="s">
        <v>24</v>
      </c>
      <c r="D78" s="33"/>
      <c r="E78" s="33"/>
      <c r="F78" s="26" t="str">
        <f>E15</f>
        <v>ČR - SPÚ, KPÚ pro Moravskoslezský kraj</v>
      </c>
      <c r="G78" s="33"/>
      <c r="H78" s="33"/>
      <c r="I78" s="28" t="s">
        <v>31</v>
      </c>
      <c r="J78" s="31" t="str">
        <f>E21</f>
        <v>Hanousek s.r.o.,Barákova 2745/41, 796 01 Prostějov</v>
      </c>
      <c r="K78" s="33"/>
      <c r="M78" s="90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</row>
    <row r="79" spans="1:32" s="2" customFormat="1" ht="15.2" customHeight="1">
      <c r="A79" s="33"/>
      <c r="B79" s="34"/>
      <c r="C79" s="28" t="s">
        <v>29</v>
      </c>
      <c r="D79" s="33"/>
      <c r="E79" s="33"/>
      <c r="F79" s="26" t="str">
        <f>IF(E18="","",E18)</f>
        <v>Vyplň údaj</v>
      </c>
      <c r="G79" s="33"/>
      <c r="H79" s="33"/>
      <c r="I79" s="28" t="s">
        <v>35</v>
      </c>
      <c r="J79" s="31" t="str">
        <f>E24</f>
        <v>Ing. Jan Krč</v>
      </c>
      <c r="K79" s="33"/>
      <c r="M79" s="90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</row>
    <row r="80" spans="1:32" s="2" customFormat="1" ht="10.35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M80" s="90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</row>
    <row r="81" spans="1:66" s="11" customFormat="1" ht="29.25" customHeight="1">
      <c r="A81" s="115"/>
      <c r="B81" s="116"/>
      <c r="C81" s="117" t="s">
        <v>120</v>
      </c>
      <c r="D81" s="118" t="s">
        <v>57</v>
      </c>
      <c r="E81" s="118" t="s">
        <v>53</v>
      </c>
      <c r="F81" s="118" t="s">
        <v>54</v>
      </c>
      <c r="G81" s="118" t="s">
        <v>121</v>
      </c>
      <c r="H81" s="118" t="s">
        <v>122</v>
      </c>
      <c r="I81" s="118" t="s">
        <v>123</v>
      </c>
      <c r="J81" s="118" t="s">
        <v>101</v>
      </c>
      <c r="K81" s="119" t="s">
        <v>124</v>
      </c>
      <c r="L81" s="285" t="s">
        <v>1407</v>
      </c>
      <c r="M81" s="120"/>
      <c r="N81" s="58" t="s">
        <v>3</v>
      </c>
      <c r="O81" s="59" t="s">
        <v>42</v>
      </c>
      <c r="P81" s="59" t="s">
        <v>125</v>
      </c>
      <c r="Q81" s="59" t="s">
        <v>126</v>
      </c>
      <c r="R81" s="59" t="s">
        <v>127</v>
      </c>
      <c r="S81" s="59" t="s">
        <v>128</v>
      </c>
      <c r="T81" s="59" t="s">
        <v>129</v>
      </c>
      <c r="U81" s="60" t="s">
        <v>130</v>
      </c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</row>
    <row r="82" spans="1:66" s="2" customFormat="1" ht="22.9" customHeight="1">
      <c r="A82" s="33"/>
      <c r="B82" s="34"/>
      <c r="C82" s="65" t="s">
        <v>131</v>
      </c>
      <c r="D82" s="33"/>
      <c r="E82" s="33"/>
      <c r="F82" s="33"/>
      <c r="G82" s="33"/>
      <c r="H82" s="33"/>
      <c r="I82" s="33"/>
      <c r="J82" s="121">
        <f>BL82</f>
        <v>0</v>
      </c>
      <c r="K82" s="33"/>
      <c r="M82" s="34"/>
      <c r="N82" s="61"/>
      <c r="O82" s="52"/>
      <c r="P82" s="62"/>
      <c r="Q82" s="122">
        <f>Q83</f>
        <v>0</v>
      </c>
      <c r="R82" s="62"/>
      <c r="S82" s="122">
        <f>S83</f>
        <v>0.25054999999999999</v>
      </c>
      <c r="T82" s="62"/>
      <c r="U82" s="123">
        <f>U83</f>
        <v>0</v>
      </c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U82" s="18" t="s">
        <v>71</v>
      </c>
      <c r="AV82" s="18" t="s">
        <v>102</v>
      </c>
      <c r="BL82" s="124">
        <f>BL83</f>
        <v>0</v>
      </c>
    </row>
    <row r="83" spans="1:66" s="12" customFormat="1" ht="25.9" customHeight="1">
      <c r="B83" s="125"/>
      <c r="D83" s="126" t="s">
        <v>71</v>
      </c>
      <c r="E83" s="127" t="s">
        <v>132</v>
      </c>
      <c r="F83" s="127" t="s">
        <v>133</v>
      </c>
      <c r="I83" s="128"/>
      <c r="J83" s="129">
        <f>BL83</f>
        <v>0</v>
      </c>
      <c r="L83" s="281"/>
      <c r="M83" s="125"/>
      <c r="N83" s="130"/>
      <c r="O83" s="131"/>
      <c r="P83" s="131"/>
      <c r="Q83" s="132">
        <f>Q84+Q259</f>
        <v>0</v>
      </c>
      <c r="R83" s="131"/>
      <c r="S83" s="132">
        <f>S84+S259</f>
        <v>0.25054999999999999</v>
      </c>
      <c r="T83" s="131"/>
      <c r="U83" s="133">
        <f>U84+U259</f>
        <v>0</v>
      </c>
      <c r="AS83" s="126" t="s">
        <v>80</v>
      </c>
      <c r="AU83" s="134" t="s">
        <v>71</v>
      </c>
      <c r="AV83" s="134" t="s">
        <v>72</v>
      </c>
      <c r="AZ83" s="126" t="s">
        <v>134</v>
      </c>
      <c r="BL83" s="135">
        <f>BL84+BL259</f>
        <v>0</v>
      </c>
    </row>
    <row r="84" spans="1:66" s="12" customFormat="1" ht="22.9" customHeight="1">
      <c r="B84" s="125"/>
      <c r="D84" s="126" t="s">
        <v>71</v>
      </c>
      <c r="E84" s="136" t="s">
        <v>80</v>
      </c>
      <c r="F84" s="136" t="s">
        <v>135</v>
      </c>
      <c r="I84" s="128"/>
      <c r="J84" s="137">
        <f>BL84</f>
        <v>0</v>
      </c>
      <c r="L84" s="281"/>
      <c r="M84" s="125"/>
      <c r="N84" s="130"/>
      <c r="O84" s="131"/>
      <c r="P84" s="131"/>
      <c r="Q84" s="132">
        <f>SUM(Q85:Q258)</f>
        <v>0</v>
      </c>
      <c r="R84" s="131"/>
      <c r="S84" s="132">
        <f>SUM(S85:S258)</f>
        <v>0.25054999999999999</v>
      </c>
      <c r="T84" s="131"/>
      <c r="U84" s="133">
        <f>SUM(U85:U258)</f>
        <v>0</v>
      </c>
      <c r="AS84" s="126" t="s">
        <v>80</v>
      </c>
      <c r="AU84" s="134" t="s">
        <v>71</v>
      </c>
      <c r="AV84" s="134" t="s">
        <v>80</v>
      </c>
      <c r="AZ84" s="126" t="s">
        <v>134</v>
      </c>
      <c r="BL84" s="135">
        <f>SUM(BL85:BL258)</f>
        <v>0</v>
      </c>
    </row>
    <row r="85" spans="1:66" s="2" customFormat="1" ht="14.45" customHeight="1">
      <c r="A85" s="33"/>
      <c r="B85" s="138"/>
      <c r="C85" s="139" t="s">
        <v>80</v>
      </c>
      <c r="D85" s="139" t="s">
        <v>136</v>
      </c>
      <c r="E85" s="140" t="s">
        <v>137</v>
      </c>
      <c r="F85" s="141" t="s">
        <v>138</v>
      </c>
      <c r="G85" s="142" t="s">
        <v>139</v>
      </c>
      <c r="H85" s="143">
        <v>12850</v>
      </c>
      <c r="I85" s="144"/>
      <c r="J85" s="145">
        <f>ROUND(I85*H85,2)</f>
        <v>0</v>
      </c>
      <c r="K85" s="141" t="s">
        <v>140</v>
      </c>
      <c r="L85" s="282" t="s">
        <v>1410</v>
      </c>
      <c r="M85" s="34"/>
      <c r="N85" s="146" t="s">
        <v>3</v>
      </c>
      <c r="O85" s="147" t="s">
        <v>43</v>
      </c>
      <c r="P85" s="54"/>
      <c r="Q85" s="148">
        <f>P85*H85</f>
        <v>0</v>
      </c>
      <c r="R85" s="148">
        <v>0</v>
      </c>
      <c r="S85" s="148">
        <f>R85*H85</f>
        <v>0</v>
      </c>
      <c r="T85" s="148">
        <v>0</v>
      </c>
      <c r="U85" s="149">
        <f>T85*H85</f>
        <v>0</v>
      </c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S85" s="150" t="s">
        <v>141</v>
      </c>
      <c r="AU85" s="150" t="s">
        <v>136</v>
      </c>
      <c r="AV85" s="150" t="s">
        <v>82</v>
      </c>
      <c r="AZ85" s="18" t="s">
        <v>134</v>
      </c>
      <c r="BF85" s="151">
        <f>IF(O85="základní",J85,0)</f>
        <v>0</v>
      </c>
      <c r="BG85" s="151">
        <f>IF(O85="snížená",J85,0)</f>
        <v>0</v>
      </c>
      <c r="BH85" s="151">
        <f>IF(O85="zákl. přenesená",J85,0)</f>
        <v>0</v>
      </c>
      <c r="BI85" s="151">
        <f>IF(O85="sníž. přenesená",J85,0)</f>
        <v>0</v>
      </c>
      <c r="BJ85" s="151">
        <f>IF(O85="nulová",J85,0)</f>
        <v>0</v>
      </c>
      <c r="BK85" s="18" t="s">
        <v>80</v>
      </c>
      <c r="BL85" s="151">
        <f>ROUND(I85*H85,2)</f>
        <v>0</v>
      </c>
      <c r="BM85" s="18" t="s">
        <v>141</v>
      </c>
      <c r="BN85" s="150" t="s">
        <v>1169</v>
      </c>
    </row>
    <row r="86" spans="1:66" s="2" customFormat="1">
      <c r="A86" s="33"/>
      <c r="B86" s="34"/>
      <c r="C86" s="33"/>
      <c r="D86" s="152" t="s">
        <v>143</v>
      </c>
      <c r="E86" s="33"/>
      <c r="F86" s="153" t="s">
        <v>144</v>
      </c>
      <c r="G86" s="33"/>
      <c r="H86" s="33"/>
      <c r="I86" s="154"/>
      <c r="J86" s="33"/>
      <c r="K86" s="33"/>
      <c r="M86" s="34"/>
      <c r="N86" s="155"/>
      <c r="O86" s="156"/>
      <c r="P86" s="54"/>
      <c r="Q86" s="54"/>
      <c r="R86" s="54"/>
      <c r="S86" s="54"/>
      <c r="T86" s="54"/>
      <c r="U86" s="55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U86" s="18" t="s">
        <v>143</v>
      </c>
      <c r="AV86" s="18" t="s">
        <v>82</v>
      </c>
    </row>
    <row r="87" spans="1:66" s="13" customFormat="1">
      <c r="B87" s="157"/>
      <c r="D87" s="152" t="s">
        <v>145</v>
      </c>
      <c r="E87" s="158" t="s">
        <v>3</v>
      </c>
      <c r="F87" s="159" t="s">
        <v>146</v>
      </c>
      <c r="H87" s="158" t="s">
        <v>3</v>
      </c>
      <c r="I87" s="160"/>
      <c r="M87" s="157"/>
      <c r="N87" s="161"/>
      <c r="O87" s="162"/>
      <c r="P87" s="162"/>
      <c r="Q87" s="162"/>
      <c r="R87" s="162"/>
      <c r="S87" s="162"/>
      <c r="T87" s="162"/>
      <c r="U87" s="163"/>
      <c r="AU87" s="158" t="s">
        <v>145</v>
      </c>
      <c r="AV87" s="158" t="s">
        <v>82</v>
      </c>
      <c r="AW87" s="13" t="s">
        <v>80</v>
      </c>
      <c r="AX87" s="13" t="s">
        <v>34</v>
      </c>
      <c r="AY87" s="13" t="s">
        <v>72</v>
      </c>
      <c r="AZ87" s="158" t="s">
        <v>134</v>
      </c>
    </row>
    <row r="88" spans="1:66" s="13" customFormat="1">
      <c r="B88" s="157"/>
      <c r="D88" s="152" t="s">
        <v>145</v>
      </c>
      <c r="E88" s="158" t="s">
        <v>3</v>
      </c>
      <c r="F88" s="159" t="s">
        <v>1123</v>
      </c>
      <c r="H88" s="158" t="s">
        <v>3</v>
      </c>
      <c r="I88" s="160"/>
      <c r="M88" s="157"/>
      <c r="N88" s="161"/>
      <c r="O88" s="162"/>
      <c r="P88" s="162"/>
      <c r="Q88" s="162"/>
      <c r="R88" s="162"/>
      <c r="S88" s="162"/>
      <c r="T88" s="162"/>
      <c r="U88" s="163"/>
      <c r="AU88" s="158" t="s">
        <v>145</v>
      </c>
      <c r="AV88" s="158" t="s">
        <v>82</v>
      </c>
      <c r="AW88" s="13" t="s">
        <v>80</v>
      </c>
      <c r="AX88" s="13" t="s">
        <v>34</v>
      </c>
      <c r="AY88" s="13" t="s">
        <v>72</v>
      </c>
      <c r="AZ88" s="158" t="s">
        <v>134</v>
      </c>
    </row>
    <row r="89" spans="1:66" s="14" customFormat="1">
      <c r="B89" s="164"/>
      <c r="D89" s="152" t="s">
        <v>145</v>
      </c>
      <c r="E89" s="165" t="s">
        <v>3</v>
      </c>
      <c r="F89" s="166" t="s">
        <v>1124</v>
      </c>
      <c r="H89" s="167">
        <v>12850</v>
      </c>
      <c r="I89" s="168"/>
      <c r="M89" s="164"/>
      <c r="N89" s="169"/>
      <c r="O89" s="170"/>
      <c r="P89" s="170"/>
      <c r="Q89" s="170"/>
      <c r="R89" s="170"/>
      <c r="S89" s="170"/>
      <c r="T89" s="170"/>
      <c r="U89" s="171"/>
      <c r="AU89" s="165" t="s">
        <v>145</v>
      </c>
      <c r="AV89" s="165" t="s">
        <v>82</v>
      </c>
      <c r="AW89" s="14" t="s">
        <v>82</v>
      </c>
      <c r="AX89" s="14" t="s">
        <v>34</v>
      </c>
      <c r="AY89" s="14" t="s">
        <v>72</v>
      </c>
      <c r="AZ89" s="165" t="s">
        <v>134</v>
      </c>
    </row>
    <row r="90" spans="1:66" s="15" customFormat="1">
      <c r="B90" s="172"/>
      <c r="D90" s="152" t="s">
        <v>145</v>
      </c>
      <c r="E90" s="173" t="s">
        <v>3</v>
      </c>
      <c r="F90" s="174" t="s">
        <v>155</v>
      </c>
      <c r="H90" s="175">
        <v>12850</v>
      </c>
      <c r="I90" s="176"/>
      <c r="M90" s="172"/>
      <c r="N90" s="177"/>
      <c r="O90" s="178"/>
      <c r="P90" s="178"/>
      <c r="Q90" s="178"/>
      <c r="R90" s="178"/>
      <c r="S90" s="178"/>
      <c r="T90" s="178"/>
      <c r="U90" s="179"/>
      <c r="AU90" s="173" t="s">
        <v>145</v>
      </c>
      <c r="AV90" s="173" t="s">
        <v>82</v>
      </c>
      <c r="AW90" s="15" t="s">
        <v>141</v>
      </c>
      <c r="AX90" s="15" t="s">
        <v>34</v>
      </c>
      <c r="AY90" s="15" t="s">
        <v>80</v>
      </c>
      <c r="AZ90" s="173" t="s">
        <v>134</v>
      </c>
    </row>
    <row r="91" spans="1:66" s="2" customFormat="1" ht="14.45" customHeight="1">
      <c r="A91" s="33"/>
      <c r="B91" s="138"/>
      <c r="C91" s="139" t="s">
        <v>82</v>
      </c>
      <c r="D91" s="139" t="s">
        <v>136</v>
      </c>
      <c r="E91" s="140" t="s">
        <v>156</v>
      </c>
      <c r="F91" s="141" t="s">
        <v>157</v>
      </c>
      <c r="G91" s="142" t="s">
        <v>139</v>
      </c>
      <c r="H91" s="143">
        <v>3260</v>
      </c>
      <c r="I91" s="144"/>
      <c r="J91" s="145">
        <f>ROUND(I91*H91,2)</f>
        <v>0</v>
      </c>
      <c r="K91" s="141" t="s">
        <v>140</v>
      </c>
      <c r="L91" s="282" t="s">
        <v>1410</v>
      </c>
      <c r="M91" s="34"/>
      <c r="N91" s="146" t="s">
        <v>3</v>
      </c>
      <c r="O91" s="147" t="s">
        <v>43</v>
      </c>
      <c r="P91" s="54"/>
      <c r="Q91" s="148">
        <f>P91*H91</f>
        <v>0</v>
      </c>
      <c r="R91" s="148">
        <v>0</v>
      </c>
      <c r="S91" s="148">
        <f>R91*H91</f>
        <v>0</v>
      </c>
      <c r="T91" s="148">
        <v>0</v>
      </c>
      <c r="U91" s="149">
        <f>T91*H91</f>
        <v>0</v>
      </c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S91" s="150" t="s">
        <v>141</v>
      </c>
      <c r="AU91" s="150" t="s">
        <v>136</v>
      </c>
      <c r="AV91" s="150" t="s">
        <v>82</v>
      </c>
      <c r="AZ91" s="18" t="s">
        <v>134</v>
      </c>
      <c r="BF91" s="151">
        <f>IF(O91="základní",J91,0)</f>
        <v>0</v>
      </c>
      <c r="BG91" s="151">
        <f>IF(O91="snížená",J91,0)</f>
        <v>0</v>
      </c>
      <c r="BH91" s="151">
        <f>IF(O91="zákl. přenesená",J91,0)</f>
        <v>0</v>
      </c>
      <c r="BI91" s="151">
        <f>IF(O91="sníž. přenesená",J91,0)</f>
        <v>0</v>
      </c>
      <c r="BJ91" s="151">
        <f>IF(O91="nulová",J91,0)</f>
        <v>0</v>
      </c>
      <c r="BK91" s="18" t="s">
        <v>80</v>
      </c>
      <c r="BL91" s="151">
        <f>ROUND(I91*H91,2)</f>
        <v>0</v>
      </c>
      <c r="BM91" s="18" t="s">
        <v>141</v>
      </c>
      <c r="BN91" s="150" t="s">
        <v>1170</v>
      </c>
    </row>
    <row r="92" spans="1:66" s="2" customFormat="1">
      <c r="A92" s="33"/>
      <c r="B92" s="34"/>
      <c r="C92" s="33"/>
      <c r="D92" s="152" t="s">
        <v>143</v>
      </c>
      <c r="E92" s="33"/>
      <c r="F92" s="153" t="s">
        <v>159</v>
      </c>
      <c r="G92" s="33"/>
      <c r="H92" s="33"/>
      <c r="I92" s="154"/>
      <c r="J92" s="33"/>
      <c r="K92" s="33"/>
      <c r="M92" s="34"/>
      <c r="N92" s="155"/>
      <c r="O92" s="156"/>
      <c r="P92" s="54"/>
      <c r="Q92" s="54"/>
      <c r="R92" s="54"/>
      <c r="S92" s="54"/>
      <c r="T92" s="54"/>
      <c r="U92" s="55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U92" s="18" t="s">
        <v>143</v>
      </c>
      <c r="AV92" s="18" t="s">
        <v>82</v>
      </c>
    </row>
    <row r="93" spans="1:66" s="13" customFormat="1">
      <c r="B93" s="157"/>
      <c r="D93" s="152" t="s">
        <v>145</v>
      </c>
      <c r="E93" s="158" t="s">
        <v>3</v>
      </c>
      <c r="F93" s="159" t="s">
        <v>146</v>
      </c>
      <c r="H93" s="158" t="s">
        <v>3</v>
      </c>
      <c r="I93" s="160"/>
      <c r="M93" s="157"/>
      <c r="N93" s="161"/>
      <c r="O93" s="162"/>
      <c r="P93" s="162"/>
      <c r="Q93" s="162"/>
      <c r="R93" s="162"/>
      <c r="S93" s="162"/>
      <c r="T93" s="162"/>
      <c r="U93" s="163"/>
      <c r="AU93" s="158" t="s">
        <v>145</v>
      </c>
      <c r="AV93" s="158" t="s">
        <v>82</v>
      </c>
      <c r="AW93" s="13" t="s">
        <v>80</v>
      </c>
      <c r="AX93" s="13" t="s">
        <v>34</v>
      </c>
      <c r="AY93" s="13" t="s">
        <v>72</v>
      </c>
      <c r="AZ93" s="158" t="s">
        <v>134</v>
      </c>
    </row>
    <row r="94" spans="1:66" s="13" customFormat="1">
      <c r="B94" s="157"/>
      <c r="D94" s="152" t="s">
        <v>145</v>
      </c>
      <c r="E94" s="158" t="s">
        <v>3</v>
      </c>
      <c r="F94" s="159" t="s">
        <v>161</v>
      </c>
      <c r="H94" s="158" t="s">
        <v>3</v>
      </c>
      <c r="I94" s="160"/>
      <c r="M94" s="157"/>
      <c r="N94" s="161"/>
      <c r="O94" s="162"/>
      <c r="P94" s="162"/>
      <c r="Q94" s="162"/>
      <c r="R94" s="162"/>
      <c r="S94" s="162"/>
      <c r="T94" s="162"/>
      <c r="U94" s="163"/>
      <c r="AU94" s="158" t="s">
        <v>145</v>
      </c>
      <c r="AV94" s="158" t="s">
        <v>82</v>
      </c>
      <c r="AW94" s="13" t="s">
        <v>80</v>
      </c>
      <c r="AX94" s="13" t="s">
        <v>34</v>
      </c>
      <c r="AY94" s="13" t="s">
        <v>72</v>
      </c>
      <c r="AZ94" s="158" t="s">
        <v>134</v>
      </c>
    </row>
    <row r="95" spans="1:66" s="14" customFormat="1">
      <c r="B95" s="164"/>
      <c r="D95" s="152" t="s">
        <v>145</v>
      </c>
      <c r="E95" s="165" t="s">
        <v>3</v>
      </c>
      <c r="F95" s="166" t="s">
        <v>162</v>
      </c>
      <c r="H95" s="167">
        <v>3260</v>
      </c>
      <c r="I95" s="168"/>
      <c r="M95" s="164"/>
      <c r="N95" s="169"/>
      <c r="O95" s="170"/>
      <c r="P95" s="170"/>
      <c r="Q95" s="170"/>
      <c r="R95" s="170"/>
      <c r="S95" s="170"/>
      <c r="T95" s="170"/>
      <c r="U95" s="171"/>
      <c r="AU95" s="165" t="s">
        <v>145</v>
      </c>
      <c r="AV95" s="165" t="s">
        <v>82</v>
      </c>
      <c r="AW95" s="14" t="s">
        <v>82</v>
      </c>
      <c r="AX95" s="14" t="s">
        <v>34</v>
      </c>
      <c r="AY95" s="14" t="s">
        <v>80</v>
      </c>
      <c r="AZ95" s="165" t="s">
        <v>134</v>
      </c>
    </row>
    <row r="96" spans="1:66" s="2" customFormat="1" ht="14.45" customHeight="1">
      <c r="A96" s="33"/>
      <c r="B96" s="138"/>
      <c r="C96" s="139" t="s">
        <v>163</v>
      </c>
      <c r="D96" s="139" t="s">
        <v>136</v>
      </c>
      <c r="E96" s="140" t="s">
        <v>1034</v>
      </c>
      <c r="F96" s="141" t="s">
        <v>1035</v>
      </c>
      <c r="G96" s="142" t="s">
        <v>172</v>
      </c>
      <c r="H96" s="143">
        <v>7</v>
      </c>
      <c r="I96" s="144"/>
      <c r="J96" s="145">
        <f>ROUND(I96*H96,2)</f>
        <v>0</v>
      </c>
      <c r="K96" s="141" t="s">
        <v>140</v>
      </c>
      <c r="L96" s="282" t="s">
        <v>1410</v>
      </c>
      <c r="M96" s="34"/>
      <c r="N96" s="146" t="s">
        <v>3</v>
      </c>
      <c r="O96" s="147" t="s">
        <v>43</v>
      </c>
      <c r="P96" s="54"/>
      <c r="Q96" s="148">
        <f>P96*H96</f>
        <v>0</v>
      </c>
      <c r="R96" s="148">
        <v>0</v>
      </c>
      <c r="S96" s="148">
        <f>R96*H96</f>
        <v>0</v>
      </c>
      <c r="T96" s="148">
        <v>0</v>
      </c>
      <c r="U96" s="149">
        <f>T96*H96</f>
        <v>0</v>
      </c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S96" s="150" t="s">
        <v>141</v>
      </c>
      <c r="AU96" s="150" t="s">
        <v>136</v>
      </c>
      <c r="AV96" s="150" t="s">
        <v>82</v>
      </c>
      <c r="AZ96" s="18" t="s">
        <v>134</v>
      </c>
      <c r="BF96" s="151">
        <f>IF(O96="základní",J96,0)</f>
        <v>0</v>
      </c>
      <c r="BG96" s="151">
        <f>IF(O96="snížená",J96,0)</f>
        <v>0</v>
      </c>
      <c r="BH96" s="151">
        <f>IF(O96="zákl. přenesená",J96,0)</f>
        <v>0</v>
      </c>
      <c r="BI96" s="151">
        <f>IF(O96="sníž. přenesená",J96,0)</f>
        <v>0</v>
      </c>
      <c r="BJ96" s="151">
        <f>IF(O96="nulová",J96,0)</f>
        <v>0</v>
      </c>
      <c r="BK96" s="18" t="s">
        <v>80</v>
      </c>
      <c r="BL96" s="151">
        <f>ROUND(I96*H96,2)</f>
        <v>0</v>
      </c>
      <c r="BM96" s="18" t="s">
        <v>141</v>
      </c>
      <c r="BN96" s="150" t="s">
        <v>1171</v>
      </c>
    </row>
    <row r="97" spans="1:52" s="2" customFormat="1" ht="19.5">
      <c r="A97" s="33"/>
      <c r="B97" s="34"/>
      <c r="C97" s="33"/>
      <c r="D97" s="152" t="s">
        <v>143</v>
      </c>
      <c r="E97" s="33"/>
      <c r="F97" s="153" t="s">
        <v>1037</v>
      </c>
      <c r="G97" s="33"/>
      <c r="H97" s="33"/>
      <c r="I97" s="154"/>
      <c r="J97" s="33"/>
      <c r="K97" s="33"/>
      <c r="M97" s="34"/>
      <c r="N97" s="155"/>
      <c r="O97" s="156"/>
      <c r="P97" s="54"/>
      <c r="Q97" s="54"/>
      <c r="R97" s="54"/>
      <c r="S97" s="54"/>
      <c r="T97" s="54"/>
      <c r="U97" s="55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U97" s="18" t="s">
        <v>143</v>
      </c>
      <c r="AV97" s="18" t="s">
        <v>82</v>
      </c>
    </row>
    <row r="98" spans="1:52" s="13" customFormat="1">
      <c r="B98" s="157"/>
      <c r="D98" s="152" t="s">
        <v>145</v>
      </c>
      <c r="E98" s="158" t="s">
        <v>3</v>
      </c>
      <c r="F98" s="159" t="s">
        <v>1038</v>
      </c>
      <c r="H98" s="158" t="s">
        <v>3</v>
      </c>
      <c r="I98" s="160"/>
      <c r="M98" s="157"/>
      <c r="N98" s="161"/>
      <c r="O98" s="162"/>
      <c r="P98" s="162"/>
      <c r="Q98" s="162"/>
      <c r="R98" s="162"/>
      <c r="S98" s="162"/>
      <c r="T98" s="162"/>
      <c r="U98" s="163"/>
      <c r="AU98" s="158" t="s">
        <v>145</v>
      </c>
      <c r="AV98" s="158" t="s">
        <v>82</v>
      </c>
      <c r="AW98" s="13" t="s">
        <v>80</v>
      </c>
      <c r="AX98" s="13" t="s">
        <v>34</v>
      </c>
      <c r="AY98" s="13" t="s">
        <v>72</v>
      </c>
      <c r="AZ98" s="158" t="s">
        <v>134</v>
      </c>
    </row>
    <row r="99" spans="1:52" s="13" customFormat="1">
      <c r="B99" s="157"/>
      <c r="D99" s="152" t="s">
        <v>145</v>
      </c>
      <c r="E99" s="158" t="s">
        <v>3</v>
      </c>
      <c r="F99" s="159" t="s">
        <v>1127</v>
      </c>
      <c r="H99" s="158" t="s">
        <v>3</v>
      </c>
      <c r="I99" s="160"/>
      <c r="M99" s="157"/>
      <c r="N99" s="161"/>
      <c r="O99" s="162"/>
      <c r="P99" s="162"/>
      <c r="Q99" s="162"/>
      <c r="R99" s="162"/>
      <c r="S99" s="162"/>
      <c r="T99" s="162"/>
      <c r="U99" s="163"/>
      <c r="AU99" s="158" t="s">
        <v>145</v>
      </c>
      <c r="AV99" s="158" t="s">
        <v>82</v>
      </c>
      <c r="AW99" s="13" t="s">
        <v>80</v>
      </c>
      <c r="AX99" s="13" t="s">
        <v>34</v>
      </c>
      <c r="AY99" s="13" t="s">
        <v>72</v>
      </c>
      <c r="AZ99" s="158" t="s">
        <v>134</v>
      </c>
    </row>
    <row r="100" spans="1:52" s="13" customFormat="1">
      <c r="B100" s="157"/>
      <c r="D100" s="152" t="s">
        <v>145</v>
      </c>
      <c r="E100" s="158" t="s">
        <v>3</v>
      </c>
      <c r="F100" s="159" t="s">
        <v>1040</v>
      </c>
      <c r="H100" s="158" t="s">
        <v>3</v>
      </c>
      <c r="I100" s="160"/>
      <c r="M100" s="157"/>
      <c r="N100" s="161"/>
      <c r="O100" s="162"/>
      <c r="P100" s="162"/>
      <c r="Q100" s="162"/>
      <c r="R100" s="162"/>
      <c r="S100" s="162"/>
      <c r="T100" s="162"/>
      <c r="U100" s="163"/>
      <c r="AU100" s="158" t="s">
        <v>145</v>
      </c>
      <c r="AV100" s="158" t="s">
        <v>82</v>
      </c>
      <c r="AW100" s="13" t="s">
        <v>80</v>
      </c>
      <c r="AX100" s="13" t="s">
        <v>34</v>
      </c>
      <c r="AY100" s="13" t="s">
        <v>72</v>
      </c>
      <c r="AZ100" s="158" t="s">
        <v>134</v>
      </c>
    </row>
    <row r="101" spans="1:52" s="14" customFormat="1">
      <c r="B101" s="164"/>
      <c r="D101" s="152" t="s">
        <v>145</v>
      </c>
      <c r="E101" s="165" t="s">
        <v>3</v>
      </c>
      <c r="F101" s="166" t="s">
        <v>80</v>
      </c>
      <c r="H101" s="167">
        <v>1</v>
      </c>
      <c r="I101" s="168"/>
      <c r="M101" s="164"/>
      <c r="N101" s="169"/>
      <c r="O101" s="170"/>
      <c r="P101" s="170"/>
      <c r="Q101" s="170"/>
      <c r="R101" s="170"/>
      <c r="S101" s="170"/>
      <c r="T101" s="170"/>
      <c r="U101" s="171"/>
      <c r="AU101" s="165" t="s">
        <v>145</v>
      </c>
      <c r="AV101" s="165" t="s">
        <v>82</v>
      </c>
      <c r="AW101" s="14" t="s">
        <v>82</v>
      </c>
      <c r="AX101" s="14" t="s">
        <v>34</v>
      </c>
      <c r="AY101" s="14" t="s">
        <v>72</v>
      </c>
      <c r="AZ101" s="165" t="s">
        <v>134</v>
      </c>
    </row>
    <row r="102" spans="1:52" s="13" customFormat="1">
      <c r="B102" s="157"/>
      <c r="D102" s="152" t="s">
        <v>145</v>
      </c>
      <c r="E102" s="158" t="s">
        <v>3</v>
      </c>
      <c r="F102" s="159" t="s">
        <v>1041</v>
      </c>
      <c r="H102" s="158" t="s">
        <v>3</v>
      </c>
      <c r="I102" s="160"/>
      <c r="M102" s="157"/>
      <c r="N102" s="161"/>
      <c r="O102" s="162"/>
      <c r="P102" s="162"/>
      <c r="Q102" s="162"/>
      <c r="R102" s="162"/>
      <c r="S102" s="162"/>
      <c r="T102" s="162"/>
      <c r="U102" s="163"/>
      <c r="AU102" s="158" t="s">
        <v>145</v>
      </c>
      <c r="AV102" s="158" t="s">
        <v>82</v>
      </c>
      <c r="AW102" s="13" t="s">
        <v>80</v>
      </c>
      <c r="AX102" s="13" t="s">
        <v>34</v>
      </c>
      <c r="AY102" s="13" t="s">
        <v>72</v>
      </c>
      <c r="AZ102" s="158" t="s">
        <v>134</v>
      </c>
    </row>
    <row r="103" spans="1:52" s="14" customFormat="1">
      <c r="B103" s="164"/>
      <c r="D103" s="152" t="s">
        <v>145</v>
      </c>
      <c r="E103" s="165" t="s">
        <v>3</v>
      </c>
      <c r="F103" s="166" t="s">
        <v>80</v>
      </c>
      <c r="H103" s="167">
        <v>1</v>
      </c>
      <c r="I103" s="168"/>
      <c r="M103" s="164"/>
      <c r="N103" s="169"/>
      <c r="O103" s="170"/>
      <c r="P103" s="170"/>
      <c r="Q103" s="170"/>
      <c r="R103" s="170"/>
      <c r="S103" s="170"/>
      <c r="T103" s="170"/>
      <c r="U103" s="171"/>
      <c r="AU103" s="165" t="s">
        <v>145</v>
      </c>
      <c r="AV103" s="165" t="s">
        <v>82</v>
      </c>
      <c r="AW103" s="14" t="s">
        <v>82</v>
      </c>
      <c r="AX103" s="14" t="s">
        <v>34</v>
      </c>
      <c r="AY103" s="14" t="s">
        <v>72</v>
      </c>
      <c r="AZ103" s="165" t="s">
        <v>134</v>
      </c>
    </row>
    <row r="104" spans="1:52" s="13" customFormat="1">
      <c r="B104" s="157"/>
      <c r="D104" s="152" t="s">
        <v>145</v>
      </c>
      <c r="E104" s="158" t="s">
        <v>3</v>
      </c>
      <c r="F104" s="159" t="s">
        <v>1042</v>
      </c>
      <c r="H104" s="158" t="s">
        <v>3</v>
      </c>
      <c r="I104" s="160"/>
      <c r="M104" s="157"/>
      <c r="N104" s="161"/>
      <c r="O104" s="162"/>
      <c r="P104" s="162"/>
      <c r="Q104" s="162"/>
      <c r="R104" s="162"/>
      <c r="S104" s="162"/>
      <c r="T104" s="162"/>
      <c r="U104" s="163"/>
      <c r="AU104" s="158" t="s">
        <v>145</v>
      </c>
      <c r="AV104" s="158" t="s">
        <v>82</v>
      </c>
      <c r="AW104" s="13" t="s">
        <v>80</v>
      </c>
      <c r="AX104" s="13" t="s">
        <v>34</v>
      </c>
      <c r="AY104" s="13" t="s">
        <v>72</v>
      </c>
      <c r="AZ104" s="158" t="s">
        <v>134</v>
      </c>
    </row>
    <row r="105" spans="1:52" s="14" customFormat="1">
      <c r="B105" s="164"/>
      <c r="D105" s="152" t="s">
        <v>145</v>
      </c>
      <c r="E105" s="165" t="s">
        <v>3</v>
      </c>
      <c r="F105" s="166" t="s">
        <v>82</v>
      </c>
      <c r="H105" s="167">
        <v>2</v>
      </c>
      <c r="I105" s="168"/>
      <c r="M105" s="164"/>
      <c r="N105" s="169"/>
      <c r="O105" s="170"/>
      <c r="P105" s="170"/>
      <c r="Q105" s="170"/>
      <c r="R105" s="170"/>
      <c r="S105" s="170"/>
      <c r="T105" s="170"/>
      <c r="U105" s="171"/>
      <c r="AU105" s="165" t="s">
        <v>145</v>
      </c>
      <c r="AV105" s="165" t="s">
        <v>82</v>
      </c>
      <c r="AW105" s="14" t="s">
        <v>82</v>
      </c>
      <c r="AX105" s="14" t="s">
        <v>34</v>
      </c>
      <c r="AY105" s="14" t="s">
        <v>72</v>
      </c>
      <c r="AZ105" s="165" t="s">
        <v>134</v>
      </c>
    </row>
    <row r="106" spans="1:52" s="13" customFormat="1">
      <c r="B106" s="157"/>
      <c r="D106" s="152" t="s">
        <v>145</v>
      </c>
      <c r="E106" s="158" t="s">
        <v>3</v>
      </c>
      <c r="F106" s="159" t="s">
        <v>1043</v>
      </c>
      <c r="H106" s="158" t="s">
        <v>3</v>
      </c>
      <c r="I106" s="160"/>
      <c r="M106" s="157"/>
      <c r="N106" s="161"/>
      <c r="O106" s="162"/>
      <c r="P106" s="162"/>
      <c r="Q106" s="162"/>
      <c r="R106" s="162"/>
      <c r="S106" s="162"/>
      <c r="T106" s="162"/>
      <c r="U106" s="163"/>
      <c r="AU106" s="158" t="s">
        <v>145</v>
      </c>
      <c r="AV106" s="158" t="s">
        <v>82</v>
      </c>
      <c r="AW106" s="13" t="s">
        <v>80</v>
      </c>
      <c r="AX106" s="13" t="s">
        <v>34</v>
      </c>
      <c r="AY106" s="13" t="s">
        <v>72</v>
      </c>
      <c r="AZ106" s="158" t="s">
        <v>134</v>
      </c>
    </row>
    <row r="107" spans="1:52" s="14" customFormat="1">
      <c r="B107" s="164"/>
      <c r="D107" s="152" t="s">
        <v>145</v>
      </c>
      <c r="E107" s="165" t="s">
        <v>3</v>
      </c>
      <c r="F107" s="166" t="s">
        <v>80</v>
      </c>
      <c r="H107" s="167">
        <v>1</v>
      </c>
      <c r="I107" s="168"/>
      <c r="M107" s="164"/>
      <c r="N107" s="169"/>
      <c r="O107" s="170"/>
      <c r="P107" s="170"/>
      <c r="Q107" s="170"/>
      <c r="R107" s="170"/>
      <c r="S107" s="170"/>
      <c r="T107" s="170"/>
      <c r="U107" s="171"/>
      <c r="AU107" s="165" t="s">
        <v>145</v>
      </c>
      <c r="AV107" s="165" t="s">
        <v>82</v>
      </c>
      <c r="AW107" s="14" t="s">
        <v>82</v>
      </c>
      <c r="AX107" s="14" t="s">
        <v>34</v>
      </c>
      <c r="AY107" s="14" t="s">
        <v>72</v>
      </c>
      <c r="AZ107" s="165" t="s">
        <v>134</v>
      </c>
    </row>
    <row r="108" spans="1:52" s="13" customFormat="1">
      <c r="B108" s="157"/>
      <c r="D108" s="152" t="s">
        <v>145</v>
      </c>
      <c r="E108" s="158" t="s">
        <v>3</v>
      </c>
      <c r="F108" s="159" t="s">
        <v>1044</v>
      </c>
      <c r="H108" s="158" t="s">
        <v>3</v>
      </c>
      <c r="I108" s="160"/>
      <c r="M108" s="157"/>
      <c r="N108" s="161"/>
      <c r="O108" s="162"/>
      <c r="P108" s="162"/>
      <c r="Q108" s="162"/>
      <c r="R108" s="162"/>
      <c r="S108" s="162"/>
      <c r="T108" s="162"/>
      <c r="U108" s="163"/>
      <c r="AU108" s="158" t="s">
        <v>145</v>
      </c>
      <c r="AV108" s="158" t="s">
        <v>82</v>
      </c>
      <c r="AW108" s="13" t="s">
        <v>80</v>
      </c>
      <c r="AX108" s="13" t="s">
        <v>34</v>
      </c>
      <c r="AY108" s="13" t="s">
        <v>72</v>
      </c>
      <c r="AZ108" s="158" t="s">
        <v>134</v>
      </c>
    </row>
    <row r="109" spans="1:52" s="14" customFormat="1">
      <c r="B109" s="164"/>
      <c r="D109" s="152" t="s">
        <v>145</v>
      </c>
      <c r="E109" s="165" t="s">
        <v>3</v>
      </c>
      <c r="F109" s="166" t="s">
        <v>80</v>
      </c>
      <c r="H109" s="167">
        <v>1</v>
      </c>
      <c r="I109" s="168"/>
      <c r="M109" s="164"/>
      <c r="N109" s="169"/>
      <c r="O109" s="170"/>
      <c r="P109" s="170"/>
      <c r="Q109" s="170"/>
      <c r="R109" s="170"/>
      <c r="S109" s="170"/>
      <c r="T109" s="170"/>
      <c r="U109" s="171"/>
      <c r="AU109" s="165" t="s">
        <v>145</v>
      </c>
      <c r="AV109" s="165" t="s">
        <v>82</v>
      </c>
      <c r="AW109" s="14" t="s">
        <v>82</v>
      </c>
      <c r="AX109" s="14" t="s">
        <v>34</v>
      </c>
      <c r="AY109" s="14" t="s">
        <v>72</v>
      </c>
      <c r="AZ109" s="165" t="s">
        <v>134</v>
      </c>
    </row>
    <row r="110" spans="1:52" s="13" customFormat="1">
      <c r="B110" s="157"/>
      <c r="D110" s="152" t="s">
        <v>145</v>
      </c>
      <c r="E110" s="158" t="s">
        <v>3</v>
      </c>
      <c r="F110" s="159" t="s">
        <v>1045</v>
      </c>
      <c r="H110" s="158" t="s">
        <v>3</v>
      </c>
      <c r="I110" s="160"/>
      <c r="M110" s="157"/>
      <c r="N110" s="161"/>
      <c r="O110" s="162"/>
      <c r="P110" s="162"/>
      <c r="Q110" s="162"/>
      <c r="R110" s="162"/>
      <c r="S110" s="162"/>
      <c r="T110" s="162"/>
      <c r="U110" s="163"/>
      <c r="AU110" s="158" t="s">
        <v>145</v>
      </c>
      <c r="AV110" s="158" t="s">
        <v>82</v>
      </c>
      <c r="AW110" s="13" t="s">
        <v>80</v>
      </c>
      <c r="AX110" s="13" t="s">
        <v>34</v>
      </c>
      <c r="AY110" s="13" t="s">
        <v>72</v>
      </c>
      <c r="AZ110" s="158" t="s">
        <v>134</v>
      </c>
    </row>
    <row r="111" spans="1:52" s="14" customFormat="1">
      <c r="B111" s="164"/>
      <c r="D111" s="152" t="s">
        <v>145</v>
      </c>
      <c r="E111" s="165" t="s">
        <v>3</v>
      </c>
      <c r="F111" s="166" t="s">
        <v>80</v>
      </c>
      <c r="H111" s="167">
        <v>1</v>
      </c>
      <c r="I111" s="168"/>
      <c r="M111" s="164"/>
      <c r="N111" s="169"/>
      <c r="O111" s="170"/>
      <c r="P111" s="170"/>
      <c r="Q111" s="170"/>
      <c r="R111" s="170"/>
      <c r="S111" s="170"/>
      <c r="T111" s="170"/>
      <c r="U111" s="171"/>
      <c r="AU111" s="165" t="s">
        <v>145</v>
      </c>
      <c r="AV111" s="165" t="s">
        <v>82</v>
      </c>
      <c r="AW111" s="14" t="s">
        <v>82</v>
      </c>
      <c r="AX111" s="14" t="s">
        <v>34</v>
      </c>
      <c r="AY111" s="14" t="s">
        <v>72</v>
      </c>
      <c r="AZ111" s="165" t="s">
        <v>134</v>
      </c>
    </row>
    <row r="112" spans="1:52" s="15" customFormat="1">
      <c r="B112" s="172"/>
      <c r="D112" s="152" t="s">
        <v>145</v>
      </c>
      <c r="E112" s="173" t="s">
        <v>3</v>
      </c>
      <c r="F112" s="174" t="s">
        <v>155</v>
      </c>
      <c r="H112" s="175">
        <v>7</v>
      </c>
      <c r="I112" s="176"/>
      <c r="M112" s="172"/>
      <c r="N112" s="177"/>
      <c r="O112" s="178"/>
      <c r="P112" s="178"/>
      <c r="Q112" s="178"/>
      <c r="R112" s="178"/>
      <c r="S112" s="178"/>
      <c r="T112" s="178"/>
      <c r="U112" s="179"/>
      <c r="AU112" s="173" t="s">
        <v>145</v>
      </c>
      <c r="AV112" s="173" t="s">
        <v>82</v>
      </c>
      <c r="AW112" s="15" t="s">
        <v>141</v>
      </c>
      <c r="AX112" s="15" t="s">
        <v>34</v>
      </c>
      <c r="AY112" s="15" t="s">
        <v>80</v>
      </c>
      <c r="AZ112" s="173" t="s">
        <v>134</v>
      </c>
    </row>
    <row r="113" spans="1:66" s="2" customFormat="1" ht="14.45" customHeight="1">
      <c r="A113" s="33"/>
      <c r="B113" s="138"/>
      <c r="C113" s="139" t="s">
        <v>141</v>
      </c>
      <c r="D113" s="139" t="s">
        <v>136</v>
      </c>
      <c r="E113" s="140" t="s">
        <v>1046</v>
      </c>
      <c r="F113" s="141" t="s">
        <v>1047</v>
      </c>
      <c r="G113" s="142" t="s">
        <v>172</v>
      </c>
      <c r="H113" s="143">
        <v>7</v>
      </c>
      <c r="I113" s="144"/>
      <c r="J113" s="145">
        <f>ROUND(I113*H113,2)</f>
        <v>0</v>
      </c>
      <c r="K113" s="141" t="s">
        <v>140</v>
      </c>
      <c r="L113" s="282" t="s">
        <v>1410</v>
      </c>
      <c r="M113" s="34"/>
      <c r="N113" s="146" t="s">
        <v>3</v>
      </c>
      <c r="O113" s="147" t="s">
        <v>43</v>
      </c>
      <c r="P113" s="54"/>
      <c r="Q113" s="148">
        <f>P113*H113</f>
        <v>0</v>
      </c>
      <c r="R113" s="148">
        <v>0</v>
      </c>
      <c r="S113" s="148">
        <f>R113*H113</f>
        <v>0</v>
      </c>
      <c r="T113" s="148">
        <v>0</v>
      </c>
      <c r="U113" s="149">
        <f>T113*H113</f>
        <v>0</v>
      </c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S113" s="150" t="s">
        <v>141</v>
      </c>
      <c r="AU113" s="150" t="s">
        <v>136</v>
      </c>
      <c r="AV113" s="150" t="s">
        <v>82</v>
      </c>
      <c r="AZ113" s="18" t="s">
        <v>134</v>
      </c>
      <c r="BF113" s="151">
        <f>IF(O113="základní",J113,0)</f>
        <v>0</v>
      </c>
      <c r="BG113" s="151">
        <f>IF(O113="snížená",J113,0)</f>
        <v>0</v>
      </c>
      <c r="BH113" s="151">
        <f>IF(O113="zákl. přenesená",J113,0)</f>
        <v>0</v>
      </c>
      <c r="BI113" s="151">
        <f>IF(O113="sníž. přenesená",J113,0)</f>
        <v>0</v>
      </c>
      <c r="BJ113" s="151">
        <f>IF(O113="nulová",J113,0)</f>
        <v>0</v>
      </c>
      <c r="BK113" s="18" t="s">
        <v>80</v>
      </c>
      <c r="BL113" s="151">
        <f>ROUND(I113*H113,2)</f>
        <v>0</v>
      </c>
      <c r="BM113" s="18" t="s">
        <v>141</v>
      </c>
      <c r="BN113" s="150" t="s">
        <v>1172</v>
      </c>
    </row>
    <row r="114" spans="1:66" s="2" customFormat="1">
      <c r="A114" s="33"/>
      <c r="B114" s="34"/>
      <c r="C114" s="33"/>
      <c r="D114" s="152" t="s">
        <v>143</v>
      </c>
      <c r="E114" s="33"/>
      <c r="F114" s="153" t="s">
        <v>1049</v>
      </c>
      <c r="G114" s="33"/>
      <c r="H114" s="33"/>
      <c r="I114" s="154"/>
      <c r="J114" s="33"/>
      <c r="K114" s="33"/>
      <c r="M114" s="34"/>
      <c r="N114" s="155"/>
      <c r="O114" s="156"/>
      <c r="P114" s="54"/>
      <c r="Q114" s="54"/>
      <c r="R114" s="54"/>
      <c r="S114" s="54"/>
      <c r="T114" s="54"/>
      <c r="U114" s="55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U114" s="18" t="s">
        <v>143</v>
      </c>
      <c r="AV114" s="18" t="s">
        <v>82</v>
      </c>
    </row>
    <row r="115" spans="1:66" s="13" customFormat="1">
      <c r="B115" s="157"/>
      <c r="D115" s="152" t="s">
        <v>145</v>
      </c>
      <c r="E115" s="158" t="s">
        <v>3</v>
      </c>
      <c r="F115" s="159" t="s">
        <v>1038</v>
      </c>
      <c r="H115" s="158" t="s">
        <v>3</v>
      </c>
      <c r="I115" s="160"/>
      <c r="M115" s="157"/>
      <c r="N115" s="161"/>
      <c r="O115" s="162"/>
      <c r="P115" s="162"/>
      <c r="Q115" s="162"/>
      <c r="R115" s="162"/>
      <c r="S115" s="162"/>
      <c r="T115" s="162"/>
      <c r="U115" s="163"/>
      <c r="AU115" s="158" t="s">
        <v>145</v>
      </c>
      <c r="AV115" s="158" t="s">
        <v>82</v>
      </c>
      <c r="AW115" s="13" t="s">
        <v>80</v>
      </c>
      <c r="AX115" s="13" t="s">
        <v>34</v>
      </c>
      <c r="AY115" s="13" t="s">
        <v>72</v>
      </c>
      <c r="AZ115" s="158" t="s">
        <v>134</v>
      </c>
    </row>
    <row r="116" spans="1:66" s="13" customFormat="1">
      <c r="B116" s="157"/>
      <c r="D116" s="152" t="s">
        <v>145</v>
      </c>
      <c r="E116" s="158" t="s">
        <v>3</v>
      </c>
      <c r="F116" s="159" t="s">
        <v>1129</v>
      </c>
      <c r="H116" s="158" t="s">
        <v>3</v>
      </c>
      <c r="I116" s="160"/>
      <c r="M116" s="157"/>
      <c r="N116" s="161"/>
      <c r="O116" s="162"/>
      <c r="P116" s="162"/>
      <c r="Q116" s="162"/>
      <c r="R116" s="162"/>
      <c r="S116" s="162"/>
      <c r="T116" s="162"/>
      <c r="U116" s="163"/>
      <c r="AU116" s="158" t="s">
        <v>145</v>
      </c>
      <c r="AV116" s="158" t="s">
        <v>82</v>
      </c>
      <c r="AW116" s="13" t="s">
        <v>80</v>
      </c>
      <c r="AX116" s="13" t="s">
        <v>34</v>
      </c>
      <c r="AY116" s="13" t="s">
        <v>72</v>
      </c>
      <c r="AZ116" s="158" t="s">
        <v>134</v>
      </c>
    </row>
    <row r="117" spans="1:66" s="13" customFormat="1">
      <c r="B117" s="157"/>
      <c r="D117" s="152" t="s">
        <v>145</v>
      </c>
      <c r="E117" s="158" t="s">
        <v>3</v>
      </c>
      <c r="F117" s="159" t="s">
        <v>1040</v>
      </c>
      <c r="H117" s="158" t="s">
        <v>3</v>
      </c>
      <c r="I117" s="160"/>
      <c r="M117" s="157"/>
      <c r="N117" s="161"/>
      <c r="O117" s="162"/>
      <c r="P117" s="162"/>
      <c r="Q117" s="162"/>
      <c r="R117" s="162"/>
      <c r="S117" s="162"/>
      <c r="T117" s="162"/>
      <c r="U117" s="163"/>
      <c r="AU117" s="158" t="s">
        <v>145</v>
      </c>
      <c r="AV117" s="158" t="s">
        <v>82</v>
      </c>
      <c r="AW117" s="13" t="s">
        <v>80</v>
      </c>
      <c r="AX117" s="13" t="s">
        <v>34</v>
      </c>
      <c r="AY117" s="13" t="s">
        <v>72</v>
      </c>
      <c r="AZ117" s="158" t="s">
        <v>134</v>
      </c>
    </row>
    <row r="118" spans="1:66" s="14" customFormat="1">
      <c r="B118" s="164"/>
      <c r="D118" s="152" t="s">
        <v>145</v>
      </c>
      <c r="E118" s="165" t="s">
        <v>3</v>
      </c>
      <c r="F118" s="166" t="s">
        <v>80</v>
      </c>
      <c r="H118" s="167">
        <v>1</v>
      </c>
      <c r="I118" s="168"/>
      <c r="M118" s="164"/>
      <c r="N118" s="169"/>
      <c r="O118" s="170"/>
      <c r="P118" s="170"/>
      <c r="Q118" s="170"/>
      <c r="R118" s="170"/>
      <c r="S118" s="170"/>
      <c r="T118" s="170"/>
      <c r="U118" s="171"/>
      <c r="AU118" s="165" t="s">
        <v>145</v>
      </c>
      <c r="AV118" s="165" t="s">
        <v>82</v>
      </c>
      <c r="AW118" s="14" t="s">
        <v>82</v>
      </c>
      <c r="AX118" s="14" t="s">
        <v>34</v>
      </c>
      <c r="AY118" s="14" t="s">
        <v>72</v>
      </c>
      <c r="AZ118" s="165" t="s">
        <v>134</v>
      </c>
    </row>
    <row r="119" spans="1:66" s="13" customFormat="1">
      <c r="B119" s="157"/>
      <c r="D119" s="152" t="s">
        <v>145</v>
      </c>
      <c r="E119" s="158" t="s">
        <v>3</v>
      </c>
      <c r="F119" s="159" t="s">
        <v>1041</v>
      </c>
      <c r="H119" s="158" t="s">
        <v>3</v>
      </c>
      <c r="I119" s="160"/>
      <c r="M119" s="157"/>
      <c r="N119" s="161"/>
      <c r="O119" s="162"/>
      <c r="P119" s="162"/>
      <c r="Q119" s="162"/>
      <c r="R119" s="162"/>
      <c r="S119" s="162"/>
      <c r="T119" s="162"/>
      <c r="U119" s="163"/>
      <c r="AU119" s="158" t="s">
        <v>145</v>
      </c>
      <c r="AV119" s="158" t="s">
        <v>82</v>
      </c>
      <c r="AW119" s="13" t="s">
        <v>80</v>
      </c>
      <c r="AX119" s="13" t="s">
        <v>34</v>
      </c>
      <c r="AY119" s="13" t="s">
        <v>72</v>
      </c>
      <c r="AZ119" s="158" t="s">
        <v>134</v>
      </c>
    </row>
    <row r="120" spans="1:66" s="14" customFormat="1">
      <c r="B120" s="164"/>
      <c r="D120" s="152" t="s">
        <v>145</v>
      </c>
      <c r="E120" s="165" t="s">
        <v>3</v>
      </c>
      <c r="F120" s="166" t="s">
        <v>80</v>
      </c>
      <c r="H120" s="167">
        <v>1</v>
      </c>
      <c r="I120" s="168"/>
      <c r="M120" s="164"/>
      <c r="N120" s="169"/>
      <c r="O120" s="170"/>
      <c r="P120" s="170"/>
      <c r="Q120" s="170"/>
      <c r="R120" s="170"/>
      <c r="S120" s="170"/>
      <c r="T120" s="170"/>
      <c r="U120" s="171"/>
      <c r="AU120" s="165" t="s">
        <v>145</v>
      </c>
      <c r="AV120" s="165" t="s">
        <v>82</v>
      </c>
      <c r="AW120" s="14" t="s">
        <v>82</v>
      </c>
      <c r="AX120" s="14" t="s">
        <v>34</v>
      </c>
      <c r="AY120" s="14" t="s">
        <v>72</v>
      </c>
      <c r="AZ120" s="165" t="s">
        <v>134</v>
      </c>
    </row>
    <row r="121" spans="1:66" s="13" customFormat="1">
      <c r="B121" s="157"/>
      <c r="D121" s="152" t="s">
        <v>145</v>
      </c>
      <c r="E121" s="158" t="s">
        <v>3</v>
      </c>
      <c r="F121" s="159" t="s">
        <v>1042</v>
      </c>
      <c r="H121" s="158" t="s">
        <v>3</v>
      </c>
      <c r="I121" s="160"/>
      <c r="M121" s="157"/>
      <c r="N121" s="161"/>
      <c r="O121" s="162"/>
      <c r="P121" s="162"/>
      <c r="Q121" s="162"/>
      <c r="R121" s="162"/>
      <c r="S121" s="162"/>
      <c r="T121" s="162"/>
      <c r="U121" s="163"/>
      <c r="AU121" s="158" t="s">
        <v>145</v>
      </c>
      <c r="AV121" s="158" t="s">
        <v>82</v>
      </c>
      <c r="AW121" s="13" t="s">
        <v>80</v>
      </c>
      <c r="AX121" s="13" t="s">
        <v>34</v>
      </c>
      <c r="AY121" s="13" t="s">
        <v>72</v>
      </c>
      <c r="AZ121" s="158" t="s">
        <v>134</v>
      </c>
    </row>
    <row r="122" spans="1:66" s="14" customFormat="1">
      <c r="B122" s="164"/>
      <c r="D122" s="152" t="s">
        <v>145</v>
      </c>
      <c r="E122" s="165" t="s">
        <v>3</v>
      </c>
      <c r="F122" s="166" t="s">
        <v>82</v>
      </c>
      <c r="H122" s="167">
        <v>2</v>
      </c>
      <c r="I122" s="168"/>
      <c r="M122" s="164"/>
      <c r="N122" s="169"/>
      <c r="O122" s="170"/>
      <c r="P122" s="170"/>
      <c r="Q122" s="170"/>
      <c r="R122" s="170"/>
      <c r="S122" s="170"/>
      <c r="T122" s="170"/>
      <c r="U122" s="171"/>
      <c r="AU122" s="165" t="s">
        <v>145</v>
      </c>
      <c r="AV122" s="165" t="s">
        <v>82</v>
      </c>
      <c r="AW122" s="14" t="s">
        <v>82</v>
      </c>
      <c r="AX122" s="14" t="s">
        <v>34</v>
      </c>
      <c r="AY122" s="14" t="s">
        <v>72</v>
      </c>
      <c r="AZ122" s="165" t="s">
        <v>134</v>
      </c>
    </row>
    <row r="123" spans="1:66" s="13" customFormat="1">
      <c r="B123" s="157"/>
      <c r="D123" s="152" t="s">
        <v>145</v>
      </c>
      <c r="E123" s="158" t="s">
        <v>3</v>
      </c>
      <c r="F123" s="159" t="s">
        <v>1043</v>
      </c>
      <c r="H123" s="158" t="s">
        <v>3</v>
      </c>
      <c r="I123" s="160"/>
      <c r="M123" s="157"/>
      <c r="N123" s="161"/>
      <c r="O123" s="162"/>
      <c r="P123" s="162"/>
      <c r="Q123" s="162"/>
      <c r="R123" s="162"/>
      <c r="S123" s="162"/>
      <c r="T123" s="162"/>
      <c r="U123" s="163"/>
      <c r="AU123" s="158" t="s">
        <v>145</v>
      </c>
      <c r="AV123" s="158" t="s">
        <v>82</v>
      </c>
      <c r="AW123" s="13" t="s">
        <v>80</v>
      </c>
      <c r="AX123" s="13" t="s">
        <v>34</v>
      </c>
      <c r="AY123" s="13" t="s">
        <v>72</v>
      </c>
      <c r="AZ123" s="158" t="s">
        <v>134</v>
      </c>
    </row>
    <row r="124" spans="1:66" s="14" customFormat="1">
      <c r="B124" s="164"/>
      <c r="D124" s="152" t="s">
        <v>145</v>
      </c>
      <c r="E124" s="165" t="s">
        <v>3</v>
      </c>
      <c r="F124" s="166" t="s">
        <v>80</v>
      </c>
      <c r="H124" s="167">
        <v>1</v>
      </c>
      <c r="I124" s="168"/>
      <c r="M124" s="164"/>
      <c r="N124" s="169"/>
      <c r="O124" s="170"/>
      <c r="P124" s="170"/>
      <c r="Q124" s="170"/>
      <c r="R124" s="170"/>
      <c r="S124" s="170"/>
      <c r="T124" s="170"/>
      <c r="U124" s="171"/>
      <c r="AU124" s="165" t="s">
        <v>145</v>
      </c>
      <c r="AV124" s="165" t="s">
        <v>82</v>
      </c>
      <c r="AW124" s="14" t="s">
        <v>82</v>
      </c>
      <c r="AX124" s="14" t="s">
        <v>34</v>
      </c>
      <c r="AY124" s="14" t="s">
        <v>72</v>
      </c>
      <c r="AZ124" s="165" t="s">
        <v>134</v>
      </c>
    </row>
    <row r="125" spans="1:66" s="13" customFormat="1">
      <c r="B125" s="157"/>
      <c r="D125" s="152" t="s">
        <v>145</v>
      </c>
      <c r="E125" s="158" t="s">
        <v>3</v>
      </c>
      <c r="F125" s="159" t="s">
        <v>1044</v>
      </c>
      <c r="H125" s="158" t="s">
        <v>3</v>
      </c>
      <c r="I125" s="160"/>
      <c r="M125" s="157"/>
      <c r="N125" s="161"/>
      <c r="O125" s="162"/>
      <c r="P125" s="162"/>
      <c r="Q125" s="162"/>
      <c r="R125" s="162"/>
      <c r="S125" s="162"/>
      <c r="T125" s="162"/>
      <c r="U125" s="163"/>
      <c r="AU125" s="158" t="s">
        <v>145</v>
      </c>
      <c r="AV125" s="158" t="s">
        <v>82</v>
      </c>
      <c r="AW125" s="13" t="s">
        <v>80</v>
      </c>
      <c r="AX125" s="13" t="s">
        <v>34</v>
      </c>
      <c r="AY125" s="13" t="s">
        <v>72</v>
      </c>
      <c r="AZ125" s="158" t="s">
        <v>134</v>
      </c>
    </row>
    <row r="126" spans="1:66" s="14" customFormat="1">
      <c r="B126" s="164"/>
      <c r="D126" s="152" t="s">
        <v>145</v>
      </c>
      <c r="E126" s="165" t="s">
        <v>3</v>
      </c>
      <c r="F126" s="166" t="s">
        <v>80</v>
      </c>
      <c r="H126" s="167">
        <v>1</v>
      </c>
      <c r="I126" s="168"/>
      <c r="M126" s="164"/>
      <c r="N126" s="169"/>
      <c r="O126" s="170"/>
      <c r="P126" s="170"/>
      <c r="Q126" s="170"/>
      <c r="R126" s="170"/>
      <c r="S126" s="170"/>
      <c r="T126" s="170"/>
      <c r="U126" s="171"/>
      <c r="AU126" s="165" t="s">
        <v>145</v>
      </c>
      <c r="AV126" s="165" t="s">
        <v>82</v>
      </c>
      <c r="AW126" s="14" t="s">
        <v>82</v>
      </c>
      <c r="AX126" s="14" t="s">
        <v>34</v>
      </c>
      <c r="AY126" s="14" t="s">
        <v>72</v>
      </c>
      <c r="AZ126" s="165" t="s">
        <v>134</v>
      </c>
    </row>
    <row r="127" spans="1:66" s="13" customFormat="1">
      <c r="B127" s="157"/>
      <c r="D127" s="152" t="s">
        <v>145</v>
      </c>
      <c r="E127" s="158" t="s">
        <v>3</v>
      </c>
      <c r="F127" s="159" t="s">
        <v>1045</v>
      </c>
      <c r="H127" s="158" t="s">
        <v>3</v>
      </c>
      <c r="I127" s="160"/>
      <c r="M127" s="157"/>
      <c r="N127" s="161"/>
      <c r="O127" s="162"/>
      <c r="P127" s="162"/>
      <c r="Q127" s="162"/>
      <c r="R127" s="162"/>
      <c r="S127" s="162"/>
      <c r="T127" s="162"/>
      <c r="U127" s="163"/>
      <c r="AU127" s="158" t="s">
        <v>145</v>
      </c>
      <c r="AV127" s="158" t="s">
        <v>82</v>
      </c>
      <c r="AW127" s="13" t="s">
        <v>80</v>
      </c>
      <c r="AX127" s="13" t="s">
        <v>34</v>
      </c>
      <c r="AY127" s="13" t="s">
        <v>72</v>
      </c>
      <c r="AZ127" s="158" t="s">
        <v>134</v>
      </c>
    </row>
    <row r="128" spans="1:66" s="14" customFormat="1">
      <c r="B128" s="164"/>
      <c r="D128" s="152" t="s">
        <v>145</v>
      </c>
      <c r="E128" s="165" t="s">
        <v>3</v>
      </c>
      <c r="F128" s="166" t="s">
        <v>80</v>
      </c>
      <c r="H128" s="167">
        <v>1</v>
      </c>
      <c r="I128" s="168"/>
      <c r="M128" s="164"/>
      <c r="N128" s="169"/>
      <c r="O128" s="170"/>
      <c r="P128" s="170"/>
      <c r="Q128" s="170"/>
      <c r="R128" s="170"/>
      <c r="S128" s="170"/>
      <c r="T128" s="170"/>
      <c r="U128" s="171"/>
      <c r="AU128" s="165" t="s">
        <v>145</v>
      </c>
      <c r="AV128" s="165" t="s">
        <v>82</v>
      </c>
      <c r="AW128" s="14" t="s">
        <v>82</v>
      </c>
      <c r="AX128" s="14" t="s">
        <v>34</v>
      </c>
      <c r="AY128" s="14" t="s">
        <v>72</v>
      </c>
      <c r="AZ128" s="165" t="s">
        <v>134</v>
      </c>
    </row>
    <row r="129" spans="1:66" s="15" customFormat="1">
      <c r="B129" s="172"/>
      <c r="D129" s="152" t="s">
        <v>145</v>
      </c>
      <c r="E129" s="173" t="s">
        <v>3</v>
      </c>
      <c r="F129" s="174" t="s">
        <v>155</v>
      </c>
      <c r="H129" s="175">
        <v>7</v>
      </c>
      <c r="I129" s="176"/>
      <c r="M129" s="172"/>
      <c r="N129" s="177"/>
      <c r="O129" s="178"/>
      <c r="P129" s="178"/>
      <c r="Q129" s="178"/>
      <c r="R129" s="178"/>
      <c r="S129" s="178"/>
      <c r="T129" s="178"/>
      <c r="U129" s="179"/>
      <c r="AU129" s="173" t="s">
        <v>145</v>
      </c>
      <c r="AV129" s="173" t="s">
        <v>82</v>
      </c>
      <c r="AW129" s="15" t="s">
        <v>141</v>
      </c>
      <c r="AX129" s="15" t="s">
        <v>34</v>
      </c>
      <c r="AY129" s="15" t="s">
        <v>80</v>
      </c>
      <c r="AZ129" s="173" t="s">
        <v>134</v>
      </c>
    </row>
    <row r="130" spans="1:66" s="2" customFormat="1" ht="14.45" customHeight="1">
      <c r="A130" s="33"/>
      <c r="B130" s="138"/>
      <c r="C130" s="180" t="s">
        <v>177</v>
      </c>
      <c r="D130" s="180" t="s">
        <v>494</v>
      </c>
      <c r="E130" s="181" t="s">
        <v>1051</v>
      </c>
      <c r="F130" s="182" t="s">
        <v>1052</v>
      </c>
      <c r="G130" s="183" t="s">
        <v>172</v>
      </c>
      <c r="H130" s="184">
        <v>1</v>
      </c>
      <c r="I130" s="185"/>
      <c r="J130" s="186">
        <f>ROUND(I130*H130,2)</f>
        <v>0</v>
      </c>
      <c r="K130" s="182" t="s">
        <v>140</v>
      </c>
      <c r="L130" s="282" t="s">
        <v>1410</v>
      </c>
      <c r="M130" s="187"/>
      <c r="N130" s="188" t="s">
        <v>3</v>
      </c>
      <c r="O130" s="189" t="s">
        <v>43</v>
      </c>
      <c r="P130" s="54"/>
      <c r="Q130" s="148">
        <f>P130*H130</f>
        <v>0</v>
      </c>
      <c r="R130" s="148">
        <v>5.0000000000000001E-3</v>
      </c>
      <c r="S130" s="148">
        <f>R130*H130</f>
        <v>5.0000000000000001E-3</v>
      </c>
      <c r="T130" s="148">
        <v>0</v>
      </c>
      <c r="U130" s="149">
        <f>T130*H130</f>
        <v>0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S130" s="150" t="s">
        <v>195</v>
      </c>
      <c r="AU130" s="150" t="s">
        <v>494</v>
      </c>
      <c r="AV130" s="150" t="s">
        <v>82</v>
      </c>
      <c r="AZ130" s="18" t="s">
        <v>134</v>
      </c>
      <c r="BF130" s="151">
        <f>IF(O130="základní",J130,0)</f>
        <v>0</v>
      </c>
      <c r="BG130" s="151">
        <f>IF(O130="snížená",J130,0)</f>
        <v>0</v>
      </c>
      <c r="BH130" s="151">
        <f>IF(O130="zákl. přenesená",J130,0)</f>
        <v>0</v>
      </c>
      <c r="BI130" s="151">
        <f>IF(O130="sníž. přenesená",J130,0)</f>
        <v>0</v>
      </c>
      <c r="BJ130" s="151">
        <f>IF(O130="nulová",J130,0)</f>
        <v>0</v>
      </c>
      <c r="BK130" s="18" t="s">
        <v>80</v>
      </c>
      <c r="BL130" s="151">
        <f>ROUND(I130*H130,2)</f>
        <v>0</v>
      </c>
      <c r="BM130" s="18" t="s">
        <v>141</v>
      </c>
      <c r="BN130" s="150" t="s">
        <v>1173</v>
      </c>
    </row>
    <row r="131" spans="1:66" s="2" customFormat="1">
      <c r="A131" s="33"/>
      <c r="B131" s="34"/>
      <c r="C131" s="33"/>
      <c r="D131" s="152" t="s">
        <v>143</v>
      </c>
      <c r="E131" s="33"/>
      <c r="F131" s="153" t="s">
        <v>1052</v>
      </c>
      <c r="G131" s="33"/>
      <c r="H131" s="33"/>
      <c r="I131" s="154"/>
      <c r="J131" s="33"/>
      <c r="K131" s="33"/>
      <c r="M131" s="34"/>
      <c r="N131" s="155"/>
      <c r="O131" s="156"/>
      <c r="P131" s="54"/>
      <c r="Q131" s="54"/>
      <c r="R131" s="54"/>
      <c r="S131" s="54"/>
      <c r="T131" s="54"/>
      <c r="U131" s="55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U131" s="18" t="s">
        <v>143</v>
      </c>
      <c r="AV131" s="18" t="s">
        <v>82</v>
      </c>
    </row>
    <row r="132" spans="1:66" s="13" customFormat="1">
      <c r="B132" s="157"/>
      <c r="D132" s="152" t="s">
        <v>145</v>
      </c>
      <c r="E132" s="158" t="s">
        <v>3</v>
      </c>
      <c r="F132" s="159" t="s">
        <v>1038</v>
      </c>
      <c r="H132" s="158" t="s">
        <v>3</v>
      </c>
      <c r="I132" s="160"/>
      <c r="M132" s="157"/>
      <c r="N132" s="161"/>
      <c r="O132" s="162"/>
      <c r="P132" s="162"/>
      <c r="Q132" s="162"/>
      <c r="R132" s="162"/>
      <c r="S132" s="162"/>
      <c r="T132" s="162"/>
      <c r="U132" s="163"/>
      <c r="AU132" s="158" t="s">
        <v>145</v>
      </c>
      <c r="AV132" s="158" t="s">
        <v>82</v>
      </c>
      <c r="AW132" s="13" t="s">
        <v>80</v>
      </c>
      <c r="AX132" s="13" t="s">
        <v>34</v>
      </c>
      <c r="AY132" s="13" t="s">
        <v>72</v>
      </c>
      <c r="AZ132" s="158" t="s">
        <v>134</v>
      </c>
    </row>
    <row r="133" spans="1:66" s="13" customFormat="1">
      <c r="B133" s="157"/>
      <c r="D133" s="152" t="s">
        <v>145</v>
      </c>
      <c r="E133" s="158" t="s">
        <v>3</v>
      </c>
      <c r="F133" s="159" t="s">
        <v>1054</v>
      </c>
      <c r="H133" s="158" t="s">
        <v>3</v>
      </c>
      <c r="I133" s="160"/>
      <c r="M133" s="157"/>
      <c r="N133" s="161"/>
      <c r="O133" s="162"/>
      <c r="P133" s="162"/>
      <c r="Q133" s="162"/>
      <c r="R133" s="162"/>
      <c r="S133" s="162"/>
      <c r="T133" s="162"/>
      <c r="U133" s="163"/>
      <c r="AU133" s="158" t="s">
        <v>145</v>
      </c>
      <c r="AV133" s="158" t="s">
        <v>82</v>
      </c>
      <c r="AW133" s="13" t="s">
        <v>80</v>
      </c>
      <c r="AX133" s="13" t="s">
        <v>34</v>
      </c>
      <c r="AY133" s="13" t="s">
        <v>72</v>
      </c>
      <c r="AZ133" s="158" t="s">
        <v>134</v>
      </c>
    </row>
    <row r="134" spans="1:66" s="13" customFormat="1">
      <c r="B134" s="157"/>
      <c r="D134" s="152" t="s">
        <v>145</v>
      </c>
      <c r="E134" s="158" t="s">
        <v>3</v>
      </c>
      <c r="F134" s="159" t="s">
        <v>1044</v>
      </c>
      <c r="H134" s="158" t="s">
        <v>3</v>
      </c>
      <c r="I134" s="160"/>
      <c r="M134" s="157"/>
      <c r="N134" s="161"/>
      <c r="O134" s="162"/>
      <c r="P134" s="162"/>
      <c r="Q134" s="162"/>
      <c r="R134" s="162"/>
      <c r="S134" s="162"/>
      <c r="T134" s="162"/>
      <c r="U134" s="163"/>
      <c r="AU134" s="158" t="s">
        <v>145</v>
      </c>
      <c r="AV134" s="158" t="s">
        <v>82</v>
      </c>
      <c r="AW134" s="13" t="s">
        <v>80</v>
      </c>
      <c r="AX134" s="13" t="s">
        <v>34</v>
      </c>
      <c r="AY134" s="13" t="s">
        <v>72</v>
      </c>
      <c r="AZ134" s="158" t="s">
        <v>134</v>
      </c>
    </row>
    <row r="135" spans="1:66" s="14" customFormat="1">
      <c r="B135" s="164"/>
      <c r="D135" s="152" t="s">
        <v>145</v>
      </c>
      <c r="E135" s="165" t="s">
        <v>3</v>
      </c>
      <c r="F135" s="166" t="s">
        <v>80</v>
      </c>
      <c r="H135" s="167">
        <v>1</v>
      </c>
      <c r="I135" s="168"/>
      <c r="M135" s="164"/>
      <c r="N135" s="169"/>
      <c r="O135" s="170"/>
      <c r="P135" s="170"/>
      <c r="Q135" s="170"/>
      <c r="R135" s="170"/>
      <c r="S135" s="170"/>
      <c r="T135" s="170"/>
      <c r="U135" s="171"/>
      <c r="AU135" s="165" t="s">
        <v>145</v>
      </c>
      <c r="AV135" s="165" t="s">
        <v>82</v>
      </c>
      <c r="AW135" s="14" t="s">
        <v>82</v>
      </c>
      <c r="AX135" s="14" t="s">
        <v>34</v>
      </c>
      <c r="AY135" s="14" t="s">
        <v>80</v>
      </c>
      <c r="AZ135" s="165" t="s">
        <v>134</v>
      </c>
    </row>
    <row r="136" spans="1:66" s="2" customFormat="1" ht="14.45" customHeight="1">
      <c r="A136" s="33"/>
      <c r="B136" s="138"/>
      <c r="C136" s="180" t="s">
        <v>183</v>
      </c>
      <c r="D136" s="180" t="s">
        <v>494</v>
      </c>
      <c r="E136" s="181" t="s">
        <v>1055</v>
      </c>
      <c r="F136" s="182" t="s">
        <v>1056</v>
      </c>
      <c r="G136" s="183" t="s">
        <v>172</v>
      </c>
      <c r="H136" s="184">
        <v>1</v>
      </c>
      <c r="I136" s="185"/>
      <c r="J136" s="186">
        <f>ROUND(I136*H136,2)</f>
        <v>0</v>
      </c>
      <c r="K136" s="182" t="s">
        <v>140</v>
      </c>
      <c r="L136" s="282" t="s">
        <v>1410</v>
      </c>
      <c r="M136" s="187"/>
      <c r="N136" s="188" t="s">
        <v>3</v>
      </c>
      <c r="O136" s="189" t="s">
        <v>43</v>
      </c>
      <c r="P136" s="54"/>
      <c r="Q136" s="148">
        <f>P136*H136</f>
        <v>0</v>
      </c>
      <c r="R136" s="148">
        <v>2.3E-3</v>
      </c>
      <c r="S136" s="148">
        <f>R136*H136</f>
        <v>2.3E-3</v>
      </c>
      <c r="T136" s="148">
        <v>0</v>
      </c>
      <c r="U136" s="149">
        <f>T136*H136</f>
        <v>0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S136" s="150" t="s">
        <v>195</v>
      </c>
      <c r="AU136" s="150" t="s">
        <v>494</v>
      </c>
      <c r="AV136" s="150" t="s">
        <v>82</v>
      </c>
      <c r="AZ136" s="18" t="s">
        <v>134</v>
      </c>
      <c r="BF136" s="151">
        <f>IF(O136="základní",J136,0)</f>
        <v>0</v>
      </c>
      <c r="BG136" s="151">
        <f>IF(O136="snížená",J136,0)</f>
        <v>0</v>
      </c>
      <c r="BH136" s="151">
        <f>IF(O136="zákl. přenesená",J136,0)</f>
        <v>0</v>
      </c>
      <c r="BI136" s="151">
        <f>IF(O136="sníž. přenesená",J136,0)</f>
        <v>0</v>
      </c>
      <c r="BJ136" s="151">
        <f>IF(O136="nulová",J136,0)</f>
        <v>0</v>
      </c>
      <c r="BK136" s="18" t="s">
        <v>80</v>
      </c>
      <c r="BL136" s="151">
        <f>ROUND(I136*H136,2)</f>
        <v>0</v>
      </c>
      <c r="BM136" s="18" t="s">
        <v>141</v>
      </c>
      <c r="BN136" s="150" t="s">
        <v>1174</v>
      </c>
    </row>
    <row r="137" spans="1:66" s="2" customFormat="1">
      <c r="A137" s="33"/>
      <c r="B137" s="34"/>
      <c r="C137" s="33"/>
      <c r="D137" s="152" t="s">
        <v>143</v>
      </c>
      <c r="E137" s="33"/>
      <c r="F137" s="153" t="s">
        <v>1056</v>
      </c>
      <c r="G137" s="33"/>
      <c r="H137" s="33"/>
      <c r="I137" s="154"/>
      <c r="J137" s="33"/>
      <c r="K137" s="33"/>
      <c r="M137" s="34"/>
      <c r="N137" s="155"/>
      <c r="O137" s="156"/>
      <c r="P137" s="54"/>
      <c r="Q137" s="54"/>
      <c r="R137" s="54"/>
      <c r="S137" s="54"/>
      <c r="T137" s="54"/>
      <c r="U137" s="55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U137" s="18" t="s">
        <v>143</v>
      </c>
      <c r="AV137" s="18" t="s">
        <v>82</v>
      </c>
    </row>
    <row r="138" spans="1:66" s="13" customFormat="1">
      <c r="B138" s="157"/>
      <c r="D138" s="152" t="s">
        <v>145</v>
      </c>
      <c r="E138" s="158" t="s">
        <v>3</v>
      </c>
      <c r="F138" s="159" t="s">
        <v>1038</v>
      </c>
      <c r="H138" s="158" t="s">
        <v>3</v>
      </c>
      <c r="I138" s="160"/>
      <c r="M138" s="157"/>
      <c r="N138" s="161"/>
      <c r="O138" s="162"/>
      <c r="P138" s="162"/>
      <c r="Q138" s="162"/>
      <c r="R138" s="162"/>
      <c r="S138" s="162"/>
      <c r="T138" s="162"/>
      <c r="U138" s="163"/>
      <c r="AU138" s="158" t="s">
        <v>145</v>
      </c>
      <c r="AV138" s="158" t="s">
        <v>82</v>
      </c>
      <c r="AW138" s="13" t="s">
        <v>80</v>
      </c>
      <c r="AX138" s="13" t="s">
        <v>34</v>
      </c>
      <c r="AY138" s="13" t="s">
        <v>72</v>
      </c>
      <c r="AZ138" s="158" t="s">
        <v>134</v>
      </c>
    </row>
    <row r="139" spans="1:66" s="13" customFormat="1">
      <c r="B139" s="157"/>
      <c r="D139" s="152" t="s">
        <v>145</v>
      </c>
      <c r="E139" s="158" t="s">
        <v>3</v>
      </c>
      <c r="F139" s="159" t="s">
        <v>1054</v>
      </c>
      <c r="H139" s="158" t="s">
        <v>3</v>
      </c>
      <c r="I139" s="160"/>
      <c r="M139" s="157"/>
      <c r="N139" s="161"/>
      <c r="O139" s="162"/>
      <c r="P139" s="162"/>
      <c r="Q139" s="162"/>
      <c r="R139" s="162"/>
      <c r="S139" s="162"/>
      <c r="T139" s="162"/>
      <c r="U139" s="163"/>
      <c r="AU139" s="158" t="s">
        <v>145</v>
      </c>
      <c r="AV139" s="158" t="s">
        <v>82</v>
      </c>
      <c r="AW139" s="13" t="s">
        <v>80</v>
      </c>
      <c r="AX139" s="13" t="s">
        <v>34</v>
      </c>
      <c r="AY139" s="13" t="s">
        <v>72</v>
      </c>
      <c r="AZ139" s="158" t="s">
        <v>134</v>
      </c>
    </row>
    <row r="140" spans="1:66" s="13" customFormat="1">
      <c r="B140" s="157"/>
      <c r="D140" s="152" t="s">
        <v>145</v>
      </c>
      <c r="E140" s="158" t="s">
        <v>3</v>
      </c>
      <c r="F140" s="159" t="s">
        <v>1043</v>
      </c>
      <c r="H140" s="158" t="s">
        <v>3</v>
      </c>
      <c r="I140" s="160"/>
      <c r="M140" s="157"/>
      <c r="N140" s="161"/>
      <c r="O140" s="162"/>
      <c r="P140" s="162"/>
      <c r="Q140" s="162"/>
      <c r="R140" s="162"/>
      <c r="S140" s="162"/>
      <c r="T140" s="162"/>
      <c r="U140" s="163"/>
      <c r="AU140" s="158" t="s">
        <v>145</v>
      </c>
      <c r="AV140" s="158" t="s">
        <v>82</v>
      </c>
      <c r="AW140" s="13" t="s">
        <v>80</v>
      </c>
      <c r="AX140" s="13" t="s">
        <v>34</v>
      </c>
      <c r="AY140" s="13" t="s">
        <v>72</v>
      </c>
      <c r="AZ140" s="158" t="s">
        <v>134</v>
      </c>
    </row>
    <row r="141" spans="1:66" s="14" customFormat="1">
      <c r="B141" s="164"/>
      <c r="D141" s="152" t="s">
        <v>145</v>
      </c>
      <c r="E141" s="165" t="s">
        <v>3</v>
      </c>
      <c r="F141" s="166" t="s">
        <v>80</v>
      </c>
      <c r="H141" s="167">
        <v>1</v>
      </c>
      <c r="I141" s="168"/>
      <c r="M141" s="164"/>
      <c r="N141" s="169"/>
      <c r="O141" s="170"/>
      <c r="P141" s="170"/>
      <c r="Q141" s="170"/>
      <c r="R141" s="170"/>
      <c r="S141" s="170"/>
      <c r="T141" s="170"/>
      <c r="U141" s="171"/>
      <c r="AU141" s="165" t="s">
        <v>145</v>
      </c>
      <c r="AV141" s="165" t="s">
        <v>82</v>
      </c>
      <c r="AW141" s="14" t="s">
        <v>82</v>
      </c>
      <c r="AX141" s="14" t="s">
        <v>34</v>
      </c>
      <c r="AY141" s="14" t="s">
        <v>80</v>
      </c>
      <c r="AZ141" s="165" t="s">
        <v>134</v>
      </c>
    </row>
    <row r="142" spans="1:66" s="2" customFormat="1" ht="14.45" customHeight="1">
      <c r="A142" s="33"/>
      <c r="B142" s="138"/>
      <c r="C142" s="180" t="s">
        <v>189</v>
      </c>
      <c r="D142" s="180" t="s">
        <v>494</v>
      </c>
      <c r="E142" s="181" t="s">
        <v>1058</v>
      </c>
      <c r="F142" s="182" t="s">
        <v>1059</v>
      </c>
      <c r="G142" s="183" t="s">
        <v>172</v>
      </c>
      <c r="H142" s="184">
        <v>1</v>
      </c>
      <c r="I142" s="185"/>
      <c r="J142" s="186">
        <f>ROUND(I142*H142,2)</f>
        <v>0</v>
      </c>
      <c r="K142" s="182" t="s">
        <v>3</v>
      </c>
      <c r="L142" s="282" t="s">
        <v>1410</v>
      </c>
      <c r="M142" s="187"/>
      <c r="N142" s="188" t="s">
        <v>3</v>
      </c>
      <c r="O142" s="189" t="s">
        <v>43</v>
      </c>
      <c r="P142" s="54"/>
      <c r="Q142" s="148">
        <f>P142*H142</f>
        <v>0</v>
      </c>
      <c r="R142" s="148">
        <v>3.5000000000000001E-3</v>
      </c>
      <c r="S142" s="148">
        <f>R142*H142</f>
        <v>3.5000000000000001E-3</v>
      </c>
      <c r="T142" s="148">
        <v>0</v>
      </c>
      <c r="U142" s="149">
        <f>T142*H142</f>
        <v>0</v>
      </c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S142" s="150" t="s">
        <v>195</v>
      </c>
      <c r="AU142" s="150" t="s">
        <v>494</v>
      </c>
      <c r="AV142" s="150" t="s">
        <v>82</v>
      </c>
      <c r="AZ142" s="18" t="s">
        <v>134</v>
      </c>
      <c r="BF142" s="151">
        <f>IF(O142="základní",J142,0)</f>
        <v>0</v>
      </c>
      <c r="BG142" s="151">
        <f>IF(O142="snížená",J142,0)</f>
        <v>0</v>
      </c>
      <c r="BH142" s="151">
        <f>IF(O142="zákl. přenesená",J142,0)</f>
        <v>0</v>
      </c>
      <c r="BI142" s="151">
        <f>IF(O142="sníž. přenesená",J142,0)</f>
        <v>0</v>
      </c>
      <c r="BJ142" s="151">
        <f>IF(O142="nulová",J142,0)</f>
        <v>0</v>
      </c>
      <c r="BK142" s="18" t="s">
        <v>80</v>
      </c>
      <c r="BL142" s="151">
        <f>ROUND(I142*H142,2)</f>
        <v>0</v>
      </c>
      <c r="BM142" s="18" t="s">
        <v>141</v>
      </c>
      <c r="BN142" s="150" t="s">
        <v>1175</v>
      </c>
    </row>
    <row r="143" spans="1:66" s="2" customFormat="1">
      <c r="A143" s="33"/>
      <c r="B143" s="34"/>
      <c r="C143" s="33"/>
      <c r="D143" s="152" t="s">
        <v>143</v>
      </c>
      <c r="E143" s="33"/>
      <c r="F143" s="153" t="s">
        <v>1059</v>
      </c>
      <c r="G143" s="33"/>
      <c r="H143" s="33"/>
      <c r="I143" s="154"/>
      <c r="J143" s="33"/>
      <c r="K143" s="33"/>
      <c r="M143" s="34"/>
      <c r="N143" s="155"/>
      <c r="O143" s="156"/>
      <c r="P143" s="54"/>
      <c r="Q143" s="54"/>
      <c r="R143" s="54"/>
      <c r="S143" s="54"/>
      <c r="T143" s="54"/>
      <c r="U143" s="55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U143" s="18" t="s">
        <v>143</v>
      </c>
      <c r="AV143" s="18" t="s">
        <v>82</v>
      </c>
    </row>
    <row r="144" spans="1:66" s="13" customFormat="1">
      <c r="B144" s="157"/>
      <c r="D144" s="152" t="s">
        <v>145</v>
      </c>
      <c r="E144" s="158" t="s">
        <v>3</v>
      </c>
      <c r="F144" s="159" t="s">
        <v>1038</v>
      </c>
      <c r="H144" s="158" t="s">
        <v>3</v>
      </c>
      <c r="I144" s="160"/>
      <c r="M144" s="157"/>
      <c r="N144" s="161"/>
      <c r="O144" s="162"/>
      <c r="P144" s="162"/>
      <c r="Q144" s="162"/>
      <c r="R144" s="162"/>
      <c r="S144" s="162"/>
      <c r="T144" s="162"/>
      <c r="U144" s="163"/>
      <c r="AU144" s="158" t="s">
        <v>145</v>
      </c>
      <c r="AV144" s="158" t="s">
        <v>82</v>
      </c>
      <c r="AW144" s="13" t="s">
        <v>80</v>
      </c>
      <c r="AX144" s="13" t="s">
        <v>34</v>
      </c>
      <c r="AY144" s="13" t="s">
        <v>72</v>
      </c>
      <c r="AZ144" s="158" t="s">
        <v>134</v>
      </c>
    </row>
    <row r="145" spans="1:66" s="13" customFormat="1">
      <c r="B145" s="157"/>
      <c r="D145" s="152" t="s">
        <v>145</v>
      </c>
      <c r="E145" s="158" t="s">
        <v>3</v>
      </c>
      <c r="F145" s="159" t="s">
        <v>1054</v>
      </c>
      <c r="H145" s="158" t="s">
        <v>3</v>
      </c>
      <c r="I145" s="160"/>
      <c r="M145" s="157"/>
      <c r="N145" s="161"/>
      <c r="O145" s="162"/>
      <c r="P145" s="162"/>
      <c r="Q145" s="162"/>
      <c r="R145" s="162"/>
      <c r="S145" s="162"/>
      <c r="T145" s="162"/>
      <c r="U145" s="163"/>
      <c r="AU145" s="158" t="s">
        <v>145</v>
      </c>
      <c r="AV145" s="158" t="s">
        <v>82</v>
      </c>
      <c r="AW145" s="13" t="s">
        <v>80</v>
      </c>
      <c r="AX145" s="13" t="s">
        <v>34</v>
      </c>
      <c r="AY145" s="13" t="s">
        <v>72</v>
      </c>
      <c r="AZ145" s="158" t="s">
        <v>134</v>
      </c>
    </row>
    <row r="146" spans="1:66" s="13" customFormat="1">
      <c r="B146" s="157"/>
      <c r="D146" s="152" t="s">
        <v>145</v>
      </c>
      <c r="E146" s="158" t="s">
        <v>3</v>
      </c>
      <c r="F146" s="159" t="s">
        <v>1040</v>
      </c>
      <c r="H146" s="158" t="s">
        <v>3</v>
      </c>
      <c r="I146" s="160"/>
      <c r="M146" s="157"/>
      <c r="N146" s="161"/>
      <c r="O146" s="162"/>
      <c r="P146" s="162"/>
      <c r="Q146" s="162"/>
      <c r="R146" s="162"/>
      <c r="S146" s="162"/>
      <c r="T146" s="162"/>
      <c r="U146" s="163"/>
      <c r="AU146" s="158" t="s">
        <v>145</v>
      </c>
      <c r="AV146" s="158" t="s">
        <v>82</v>
      </c>
      <c r="AW146" s="13" t="s">
        <v>80</v>
      </c>
      <c r="AX146" s="13" t="s">
        <v>34</v>
      </c>
      <c r="AY146" s="13" t="s">
        <v>72</v>
      </c>
      <c r="AZ146" s="158" t="s">
        <v>134</v>
      </c>
    </row>
    <row r="147" spans="1:66" s="14" customFormat="1">
      <c r="B147" s="164"/>
      <c r="D147" s="152" t="s">
        <v>145</v>
      </c>
      <c r="E147" s="165" t="s">
        <v>3</v>
      </c>
      <c r="F147" s="166" t="s">
        <v>80</v>
      </c>
      <c r="H147" s="167">
        <v>1</v>
      </c>
      <c r="I147" s="168"/>
      <c r="M147" s="164"/>
      <c r="N147" s="169"/>
      <c r="O147" s="170"/>
      <c r="P147" s="170"/>
      <c r="Q147" s="170"/>
      <c r="R147" s="170"/>
      <c r="S147" s="170"/>
      <c r="T147" s="170"/>
      <c r="U147" s="171"/>
      <c r="AU147" s="165" t="s">
        <v>145</v>
      </c>
      <c r="AV147" s="165" t="s">
        <v>82</v>
      </c>
      <c r="AW147" s="14" t="s">
        <v>82</v>
      </c>
      <c r="AX147" s="14" t="s">
        <v>34</v>
      </c>
      <c r="AY147" s="14" t="s">
        <v>80</v>
      </c>
      <c r="AZ147" s="165" t="s">
        <v>134</v>
      </c>
    </row>
    <row r="148" spans="1:66" s="2" customFormat="1" ht="14.45" customHeight="1">
      <c r="A148" s="33"/>
      <c r="B148" s="138"/>
      <c r="C148" s="180" t="s">
        <v>195</v>
      </c>
      <c r="D148" s="180" t="s">
        <v>494</v>
      </c>
      <c r="E148" s="181" t="s">
        <v>1061</v>
      </c>
      <c r="F148" s="182" t="s">
        <v>1062</v>
      </c>
      <c r="G148" s="183" t="s">
        <v>172</v>
      </c>
      <c r="H148" s="184">
        <v>1</v>
      </c>
      <c r="I148" s="185"/>
      <c r="J148" s="186">
        <f>ROUND(I148*H148,2)</f>
        <v>0</v>
      </c>
      <c r="K148" s="182" t="s">
        <v>3</v>
      </c>
      <c r="L148" s="282" t="s">
        <v>1410</v>
      </c>
      <c r="M148" s="187"/>
      <c r="N148" s="188" t="s">
        <v>3</v>
      </c>
      <c r="O148" s="189" t="s">
        <v>43</v>
      </c>
      <c r="P148" s="54"/>
      <c r="Q148" s="148">
        <f>P148*H148</f>
        <v>0</v>
      </c>
      <c r="R148" s="148">
        <v>3.5000000000000001E-3</v>
      </c>
      <c r="S148" s="148">
        <f>R148*H148</f>
        <v>3.5000000000000001E-3</v>
      </c>
      <c r="T148" s="148">
        <v>0</v>
      </c>
      <c r="U148" s="149">
        <f>T148*H148</f>
        <v>0</v>
      </c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S148" s="150" t="s">
        <v>195</v>
      </c>
      <c r="AU148" s="150" t="s">
        <v>494</v>
      </c>
      <c r="AV148" s="150" t="s">
        <v>82</v>
      </c>
      <c r="AZ148" s="18" t="s">
        <v>134</v>
      </c>
      <c r="BF148" s="151">
        <f>IF(O148="základní",J148,0)</f>
        <v>0</v>
      </c>
      <c r="BG148" s="151">
        <f>IF(O148="snížená",J148,0)</f>
        <v>0</v>
      </c>
      <c r="BH148" s="151">
        <f>IF(O148="zákl. přenesená",J148,0)</f>
        <v>0</v>
      </c>
      <c r="BI148" s="151">
        <f>IF(O148="sníž. přenesená",J148,0)</f>
        <v>0</v>
      </c>
      <c r="BJ148" s="151">
        <f>IF(O148="nulová",J148,0)</f>
        <v>0</v>
      </c>
      <c r="BK148" s="18" t="s">
        <v>80</v>
      </c>
      <c r="BL148" s="151">
        <f>ROUND(I148*H148,2)</f>
        <v>0</v>
      </c>
      <c r="BM148" s="18" t="s">
        <v>141</v>
      </c>
      <c r="BN148" s="150" t="s">
        <v>1176</v>
      </c>
    </row>
    <row r="149" spans="1:66" s="2" customFormat="1">
      <c r="A149" s="33"/>
      <c r="B149" s="34"/>
      <c r="C149" s="33"/>
      <c r="D149" s="152" t="s">
        <v>143</v>
      </c>
      <c r="E149" s="33"/>
      <c r="F149" s="153" t="s">
        <v>1062</v>
      </c>
      <c r="G149" s="33"/>
      <c r="H149" s="33"/>
      <c r="I149" s="154"/>
      <c r="J149" s="33"/>
      <c r="K149" s="33"/>
      <c r="M149" s="34"/>
      <c r="N149" s="155"/>
      <c r="O149" s="156"/>
      <c r="P149" s="54"/>
      <c r="Q149" s="54"/>
      <c r="R149" s="54"/>
      <c r="S149" s="54"/>
      <c r="T149" s="54"/>
      <c r="U149" s="55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U149" s="18" t="s">
        <v>143</v>
      </c>
      <c r="AV149" s="18" t="s">
        <v>82</v>
      </c>
    </row>
    <row r="150" spans="1:66" s="13" customFormat="1">
      <c r="B150" s="157"/>
      <c r="D150" s="152" t="s">
        <v>145</v>
      </c>
      <c r="E150" s="158" t="s">
        <v>3</v>
      </c>
      <c r="F150" s="159" t="s">
        <v>1038</v>
      </c>
      <c r="H150" s="158" t="s">
        <v>3</v>
      </c>
      <c r="I150" s="160"/>
      <c r="M150" s="157"/>
      <c r="N150" s="161"/>
      <c r="O150" s="162"/>
      <c r="P150" s="162"/>
      <c r="Q150" s="162"/>
      <c r="R150" s="162"/>
      <c r="S150" s="162"/>
      <c r="T150" s="162"/>
      <c r="U150" s="163"/>
      <c r="AU150" s="158" t="s">
        <v>145</v>
      </c>
      <c r="AV150" s="158" t="s">
        <v>82</v>
      </c>
      <c r="AW150" s="13" t="s">
        <v>80</v>
      </c>
      <c r="AX150" s="13" t="s">
        <v>34</v>
      </c>
      <c r="AY150" s="13" t="s">
        <v>72</v>
      </c>
      <c r="AZ150" s="158" t="s">
        <v>134</v>
      </c>
    </row>
    <row r="151" spans="1:66" s="13" customFormat="1">
      <c r="B151" s="157"/>
      <c r="D151" s="152" t="s">
        <v>145</v>
      </c>
      <c r="E151" s="158" t="s">
        <v>3</v>
      </c>
      <c r="F151" s="159" t="s">
        <v>1064</v>
      </c>
      <c r="H151" s="158" t="s">
        <v>3</v>
      </c>
      <c r="I151" s="160"/>
      <c r="M151" s="157"/>
      <c r="N151" s="161"/>
      <c r="O151" s="162"/>
      <c r="P151" s="162"/>
      <c r="Q151" s="162"/>
      <c r="R151" s="162"/>
      <c r="S151" s="162"/>
      <c r="T151" s="162"/>
      <c r="U151" s="163"/>
      <c r="AU151" s="158" t="s">
        <v>145</v>
      </c>
      <c r="AV151" s="158" t="s">
        <v>82</v>
      </c>
      <c r="AW151" s="13" t="s">
        <v>80</v>
      </c>
      <c r="AX151" s="13" t="s">
        <v>34</v>
      </c>
      <c r="AY151" s="13" t="s">
        <v>72</v>
      </c>
      <c r="AZ151" s="158" t="s">
        <v>134</v>
      </c>
    </row>
    <row r="152" spans="1:66" s="13" customFormat="1">
      <c r="B152" s="157"/>
      <c r="D152" s="152" t="s">
        <v>145</v>
      </c>
      <c r="E152" s="158" t="s">
        <v>3</v>
      </c>
      <c r="F152" s="159" t="s">
        <v>1041</v>
      </c>
      <c r="H152" s="158" t="s">
        <v>3</v>
      </c>
      <c r="I152" s="160"/>
      <c r="M152" s="157"/>
      <c r="N152" s="161"/>
      <c r="O152" s="162"/>
      <c r="P152" s="162"/>
      <c r="Q152" s="162"/>
      <c r="R152" s="162"/>
      <c r="S152" s="162"/>
      <c r="T152" s="162"/>
      <c r="U152" s="163"/>
      <c r="AU152" s="158" t="s">
        <v>145</v>
      </c>
      <c r="AV152" s="158" t="s">
        <v>82</v>
      </c>
      <c r="AW152" s="13" t="s">
        <v>80</v>
      </c>
      <c r="AX152" s="13" t="s">
        <v>34</v>
      </c>
      <c r="AY152" s="13" t="s">
        <v>72</v>
      </c>
      <c r="AZ152" s="158" t="s">
        <v>134</v>
      </c>
    </row>
    <row r="153" spans="1:66" s="14" customFormat="1">
      <c r="B153" s="164"/>
      <c r="D153" s="152" t="s">
        <v>145</v>
      </c>
      <c r="E153" s="165" t="s">
        <v>3</v>
      </c>
      <c r="F153" s="166" t="s">
        <v>80</v>
      </c>
      <c r="H153" s="167">
        <v>1</v>
      </c>
      <c r="I153" s="168"/>
      <c r="M153" s="164"/>
      <c r="N153" s="169"/>
      <c r="O153" s="170"/>
      <c r="P153" s="170"/>
      <c r="Q153" s="170"/>
      <c r="R153" s="170"/>
      <c r="S153" s="170"/>
      <c r="T153" s="170"/>
      <c r="U153" s="171"/>
      <c r="AU153" s="165" t="s">
        <v>145</v>
      </c>
      <c r="AV153" s="165" t="s">
        <v>82</v>
      </c>
      <c r="AW153" s="14" t="s">
        <v>82</v>
      </c>
      <c r="AX153" s="14" t="s">
        <v>34</v>
      </c>
      <c r="AY153" s="14" t="s">
        <v>80</v>
      </c>
      <c r="AZ153" s="165" t="s">
        <v>134</v>
      </c>
    </row>
    <row r="154" spans="1:66" s="2" customFormat="1" ht="14.45" customHeight="1">
      <c r="A154" s="33"/>
      <c r="B154" s="138"/>
      <c r="C154" s="180" t="s">
        <v>200</v>
      </c>
      <c r="D154" s="180" t="s">
        <v>494</v>
      </c>
      <c r="E154" s="181" t="s">
        <v>1065</v>
      </c>
      <c r="F154" s="182" t="s">
        <v>1066</v>
      </c>
      <c r="G154" s="183" t="s">
        <v>172</v>
      </c>
      <c r="H154" s="184">
        <v>2</v>
      </c>
      <c r="I154" s="185"/>
      <c r="J154" s="186">
        <f>ROUND(I154*H154,2)</f>
        <v>0</v>
      </c>
      <c r="K154" s="182" t="s">
        <v>3</v>
      </c>
      <c r="L154" s="282" t="s">
        <v>1410</v>
      </c>
      <c r="M154" s="187"/>
      <c r="N154" s="188" t="s">
        <v>3</v>
      </c>
      <c r="O154" s="189" t="s">
        <v>43</v>
      </c>
      <c r="P154" s="54"/>
      <c r="Q154" s="148">
        <f>P154*H154</f>
        <v>0</v>
      </c>
      <c r="R154" s="148">
        <v>3.5000000000000001E-3</v>
      </c>
      <c r="S154" s="148">
        <f>R154*H154</f>
        <v>7.0000000000000001E-3</v>
      </c>
      <c r="T154" s="148">
        <v>0</v>
      </c>
      <c r="U154" s="149">
        <f>T154*H154</f>
        <v>0</v>
      </c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S154" s="150" t="s">
        <v>195</v>
      </c>
      <c r="AU154" s="150" t="s">
        <v>494</v>
      </c>
      <c r="AV154" s="150" t="s">
        <v>82</v>
      </c>
      <c r="AZ154" s="18" t="s">
        <v>134</v>
      </c>
      <c r="BF154" s="151">
        <f>IF(O154="základní",J154,0)</f>
        <v>0</v>
      </c>
      <c r="BG154" s="151">
        <f>IF(O154="snížená",J154,0)</f>
        <v>0</v>
      </c>
      <c r="BH154" s="151">
        <f>IF(O154="zákl. přenesená",J154,0)</f>
        <v>0</v>
      </c>
      <c r="BI154" s="151">
        <f>IF(O154="sníž. přenesená",J154,0)</f>
        <v>0</v>
      </c>
      <c r="BJ154" s="151">
        <f>IF(O154="nulová",J154,0)</f>
        <v>0</v>
      </c>
      <c r="BK154" s="18" t="s">
        <v>80</v>
      </c>
      <c r="BL154" s="151">
        <f>ROUND(I154*H154,2)</f>
        <v>0</v>
      </c>
      <c r="BM154" s="18" t="s">
        <v>141</v>
      </c>
      <c r="BN154" s="150" t="s">
        <v>1177</v>
      </c>
    </row>
    <row r="155" spans="1:66" s="2" customFormat="1">
      <c r="A155" s="33"/>
      <c r="B155" s="34"/>
      <c r="C155" s="33"/>
      <c r="D155" s="152" t="s">
        <v>143</v>
      </c>
      <c r="E155" s="33"/>
      <c r="F155" s="153" t="s">
        <v>1066</v>
      </c>
      <c r="G155" s="33"/>
      <c r="H155" s="33"/>
      <c r="I155" s="154"/>
      <c r="J155" s="33"/>
      <c r="K155" s="33"/>
      <c r="M155" s="34"/>
      <c r="N155" s="155"/>
      <c r="O155" s="156"/>
      <c r="P155" s="54"/>
      <c r="Q155" s="54"/>
      <c r="R155" s="54"/>
      <c r="S155" s="54"/>
      <c r="T155" s="54"/>
      <c r="U155" s="55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U155" s="18" t="s">
        <v>143</v>
      </c>
      <c r="AV155" s="18" t="s">
        <v>82</v>
      </c>
    </row>
    <row r="156" spans="1:66" s="13" customFormat="1">
      <c r="B156" s="157"/>
      <c r="D156" s="152" t="s">
        <v>145</v>
      </c>
      <c r="E156" s="158" t="s">
        <v>3</v>
      </c>
      <c r="F156" s="159" t="s">
        <v>1038</v>
      </c>
      <c r="H156" s="158" t="s">
        <v>3</v>
      </c>
      <c r="I156" s="160"/>
      <c r="M156" s="157"/>
      <c r="N156" s="161"/>
      <c r="O156" s="162"/>
      <c r="P156" s="162"/>
      <c r="Q156" s="162"/>
      <c r="R156" s="162"/>
      <c r="S156" s="162"/>
      <c r="T156" s="162"/>
      <c r="U156" s="163"/>
      <c r="AU156" s="158" t="s">
        <v>145</v>
      </c>
      <c r="AV156" s="158" t="s">
        <v>82</v>
      </c>
      <c r="AW156" s="13" t="s">
        <v>80</v>
      </c>
      <c r="AX156" s="13" t="s">
        <v>34</v>
      </c>
      <c r="AY156" s="13" t="s">
        <v>72</v>
      </c>
      <c r="AZ156" s="158" t="s">
        <v>134</v>
      </c>
    </row>
    <row r="157" spans="1:66" s="13" customFormat="1">
      <c r="B157" s="157"/>
      <c r="D157" s="152" t="s">
        <v>145</v>
      </c>
      <c r="E157" s="158" t="s">
        <v>3</v>
      </c>
      <c r="F157" s="159" t="s">
        <v>1054</v>
      </c>
      <c r="H157" s="158" t="s">
        <v>3</v>
      </c>
      <c r="I157" s="160"/>
      <c r="M157" s="157"/>
      <c r="N157" s="161"/>
      <c r="O157" s="162"/>
      <c r="P157" s="162"/>
      <c r="Q157" s="162"/>
      <c r="R157" s="162"/>
      <c r="S157" s="162"/>
      <c r="T157" s="162"/>
      <c r="U157" s="163"/>
      <c r="AU157" s="158" t="s">
        <v>145</v>
      </c>
      <c r="AV157" s="158" t="s">
        <v>82</v>
      </c>
      <c r="AW157" s="13" t="s">
        <v>80</v>
      </c>
      <c r="AX157" s="13" t="s">
        <v>34</v>
      </c>
      <c r="AY157" s="13" t="s">
        <v>72</v>
      </c>
      <c r="AZ157" s="158" t="s">
        <v>134</v>
      </c>
    </row>
    <row r="158" spans="1:66" s="13" customFormat="1">
      <c r="B158" s="157"/>
      <c r="D158" s="152" t="s">
        <v>145</v>
      </c>
      <c r="E158" s="158" t="s">
        <v>3</v>
      </c>
      <c r="F158" s="159" t="s">
        <v>1042</v>
      </c>
      <c r="H158" s="158" t="s">
        <v>3</v>
      </c>
      <c r="I158" s="160"/>
      <c r="M158" s="157"/>
      <c r="N158" s="161"/>
      <c r="O158" s="162"/>
      <c r="P158" s="162"/>
      <c r="Q158" s="162"/>
      <c r="R158" s="162"/>
      <c r="S158" s="162"/>
      <c r="T158" s="162"/>
      <c r="U158" s="163"/>
      <c r="AU158" s="158" t="s">
        <v>145</v>
      </c>
      <c r="AV158" s="158" t="s">
        <v>82</v>
      </c>
      <c r="AW158" s="13" t="s">
        <v>80</v>
      </c>
      <c r="AX158" s="13" t="s">
        <v>34</v>
      </c>
      <c r="AY158" s="13" t="s">
        <v>72</v>
      </c>
      <c r="AZ158" s="158" t="s">
        <v>134</v>
      </c>
    </row>
    <row r="159" spans="1:66" s="14" customFormat="1">
      <c r="B159" s="164"/>
      <c r="D159" s="152" t="s">
        <v>145</v>
      </c>
      <c r="E159" s="165" t="s">
        <v>3</v>
      </c>
      <c r="F159" s="166" t="s">
        <v>82</v>
      </c>
      <c r="H159" s="167">
        <v>2</v>
      </c>
      <c r="I159" s="168"/>
      <c r="M159" s="164"/>
      <c r="N159" s="169"/>
      <c r="O159" s="170"/>
      <c r="P159" s="170"/>
      <c r="Q159" s="170"/>
      <c r="R159" s="170"/>
      <c r="S159" s="170"/>
      <c r="T159" s="170"/>
      <c r="U159" s="171"/>
      <c r="AU159" s="165" t="s">
        <v>145</v>
      </c>
      <c r="AV159" s="165" t="s">
        <v>82</v>
      </c>
      <c r="AW159" s="14" t="s">
        <v>82</v>
      </c>
      <c r="AX159" s="14" t="s">
        <v>34</v>
      </c>
      <c r="AY159" s="14" t="s">
        <v>80</v>
      </c>
      <c r="AZ159" s="165" t="s">
        <v>134</v>
      </c>
    </row>
    <row r="160" spans="1:66" s="2" customFormat="1" ht="14.45" customHeight="1">
      <c r="A160" s="33"/>
      <c r="B160" s="138"/>
      <c r="C160" s="180" t="s">
        <v>205</v>
      </c>
      <c r="D160" s="180" t="s">
        <v>494</v>
      </c>
      <c r="E160" s="181" t="s">
        <v>1068</v>
      </c>
      <c r="F160" s="182" t="s">
        <v>1069</v>
      </c>
      <c r="G160" s="183" t="s">
        <v>172</v>
      </c>
      <c r="H160" s="184">
        <v>1</v>
      </c>
      <c r="I160" s="185"/>
      <c r="J160" s="186">
        <f>ROUND(I160*H160,2)</f>
        <v>0</v>
      </c>
      <c r="K160" s="182" t="s">
        <v>3</v>
      </c>
      <c r="L160" s="282" t="s">
        <v>1410</v>
      </c>
      <c r="M160" s="187"/>
      <c r="N160" s="188" t="s">
        <v>3</v>
      </c>
      <c r="O160" s="189" t="s">
        <v>43</v>
      </c>
      <c r="P160" s="54"/>
      <c r="Q160" s="148">
        <f>P160*H160</f>
        <v>0</v>
      </c>
      <c r="R160" s="148">
        <v>3.5000000000000001E-3</v>
      </c>
      <c r="S160" s="148">
        <f>R160*H160</f>
        <v>3.5000000000000001E-3</v>
      </c>
      <c r="T160" s="148">
        <v>0</v>
      </c>
      <c r="U160" s="149">
        <f>T160*H160</f>
        <v>0</v>
      </c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S160" s="150" t="s">
        <v>195</v>
      </c>
      <c r="AU160" s="150" t="s">
        <v>494</v>
      </c>
      <c r="AV160" s="150" t="s">
        <v>82</v>
      </c>
      <c r="AZ160" s="18" t="s">
        <v>134</v>
      </c>
      <c r="BF160" s="151">
        <f>IF(O160="základní",J160,0)</f>
        <v>0</v>
      </c>
      <c r="BG160" s="151">
        <f>IF(O160="snížená",J160,0)</f>
        <v>0</v>
      </c>
      <c r="BH160" s="151">
        <f>IF(O160="zákl. přenesená",J160,0)</f>
        <v>0</v>
      </c>
      <c r="BI160" s="151">
        <f>IF(O160="sníž. přenesená",J160,0)</f>
        <v>0</v>
      </c>
      <c r="BJ160" s="151">
        <f>IF(O160="nulová",J160,0)</f>
        <v>0</v>
      </c>
      <c r="BK160" s="18" t="s">
        <v>80</v>
      </c>
      <c r="BL160" s="151">
        <f>ROUND(I160*H160,2)</f>
        <v>0</v>
      </c>
      <c r="BM160" s="18" t="s">
        <v>141</v>
      </c>
      <c r="BN160" s="150" t="s">
        <v>1178</v>
      </c>
    </row>
    <row r="161" spans="1:66" s="2" customFormat="1">
      <c r="A161" s="33"/>
      <c r="B161" s="34"/>
      <c r="C161" s="33"/>
      <c r="D161" s="152" t="s">
        <v>143</v>
      </c>
      <c r="E161" s="33"/>
      <c r="F161" s="153" t="s">
        <v>1069</v>
      </c>
      <c r="G161" s="33"/>
      <c r="H161" s="33"/>
      <c r="I161" s="154"/>
      <c r="J161" s="33"/>
      <c r="K161" s="33"/>
      <c r="M161" s="34"/>
      <c r="N161" s="155"/>
      <c r="O161" s="156"/>
      <c r="P161" s="54"/>
      <c r="Q161" s="54"/>
      <c r="R161" s="54"/>
      <c r="S161" s="54"/>
      <c r="T161" s="54"/>
      <c r="U161" s="55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U161" s="18" t="s">
        <v>143</v>
      </c>
      <c r="AV161" s="18" t="s">
        <v>82</v>
      </c>
    </row>
    <row r="162" spans="1:66" s="13" customFormat="1">
      <c r="B162" s="157"/>
      <c r="D162" s="152" t="s">
        <v>145</v>
      </c>
      <c r="E162" s="158" t="s">
        <v>3</v>
      </c>
      <c r="F162" s="159" t="s">
        <v>1038</v>
      </c>
      <c r="H162" s="158" t="s">
        <v>3</v>
      </c>
      <c r="I162" s="160"/>
      <c r="M162" s="157"/>
      <c r="N162" s="161"/>
      <c r="O162" s="162"/>
      <c r="P162" s="162"/>
      <c r="Q162" s="162"/>
      <c r="R162" s="162"/>
      <c r="S162" s="162"/>
      <c r="T162" s="162"/>
      <c r="U162" s="163"/>
      <c r="AU162" s="158" t="s">
        <v>145</v>
      </c>
      <c r="AV162" s="158" t="s">
        <v>82</v>
      </c>
      <c r="AW162" s="13" t="s">
        <v>80</v>
      </c>
      <c r="AX162" s="13" t="s">
        <v>34</v>
      </c>
      <c r="AY162" s="13" t="s">
        <v>72</v>
      </c>
      <c r="AZ162" s="158" t="s">
        <v>134</v>
      </c>
    </row>
    <row r="163" spans="1:66" s="13" customFormat="1">
      <c r="B163" s="157"/>
      <c r="D163" s="152" t="s">
        <v>145</v>
      </c>
      <c r="E163" s="158" t="s">
        <v>3</v>
      </c>
      <c r="F163" s="159" t="s">
        <v>1071</v>
      </c>
      <c r="H163" s="158" t="s">
        <v>3</v>
      </c>
      <c r="I163" s="160"/>
      <c r="M163" s="157"/>
      <c r="N163" s="161"/>
      <c r="O163" s="162"/>
      <c r="P163" s="162"/>
      <c r="Q163" s="162"/>
      <c r="R163" s="162"/>
      <c r="S163" s="162"/>
      <c r="T163" s="162"/>
      <c r="U163" s="163"/>
      <c r="AU163" s="158" t="s">
        <v>145</v>
      </c>
      <c r="AV163" s="158" t="s">
        <v>82</v>
      </c>
      <c r="AW163" s="13" t="s">
        <v>80</v>
      </c>
      <c r="AX163" s="13" t="s">
        <v>34</v>
      </c>
      <c r="AY163" s="13" t="s">
        <v>72</v>
      </c>
      <c r="AZ163" s="158" t="s">
        <v>134</v>
      </c>
    </row>
    <row r="164" spans="1:66" s="13" customFormat="1">
      <c r="B164" s="157"/>
      <c r="D164" s="152" t="s">
        <v>145</v>
      </c>
      <c r="E164" s="158" t="s">
        <v>3</v>
      </c>
      <c r="F164" s="159" t="s">
        <v>1045</v>
      </c>
      <c r="H164" s="158" t="s">
        <v>3</v>
      </c>
      <c r="I164" s="160"/>
      <c r="M164" s="157"/>
      <c r="N164" s="161"/>
      <c r="O164" s="162"/>
      <c r="P164" s="162"/>
      <c r="Q164" s="162"/>
      <c r="R164" s="162"/>
      <c r="S164" s="162"/>
      <c r="T164" s="162"/>
      <c r="U164" s="163"/>
      <c r="AU164" s="158" t="s">
        <v>145</v>
      </c>
      <c r="AV164" s="158" t="s">
        <v>82</v>
      </c>
      <c r="AW164" s="13" t="s">
        <v>80</v>
      </c>
      <c r="AX164" s="13" t="s">
        <v>34</v>
      </c>
      <c r="AY164" s="13" t="s">
        <v>72</v>
      </c>
      <c r="AZ164" s="158" t="s">
        <v>134</v>
      </c>
    </row>
    <row r="165" spans="1:66" s="14" customFormat="1">
      <c r="B165" s="164"/>
      <c r="D165" s="152" t="s">
        <v>145</v>
      </c>
      <c r="E165" s="165" t="s">
        <v>3</v>
      </c>
      <c r="F165" s="166" t="s">
        <v>80</v>
      </c>
      <c r="H165" s="167">
        <v>1</v>
      </c>
      <c r="I165" s="168"/>
      <c r="M165" s="164"/>
      <c r="N165" s="169"/>
      <c r="O165" s="170"/>
      <c r="P165" s="170"/>
      <c r="Q165" s="170"/>
      <c r="R165" s="170"/>
      <c r="S165" s="170"/>
      <c r="T165" s="170"/>
      <c r="U165" s="171"/>
      <c r="AU165" s="165" t="s">
        <v>145</v>
      </c>
      <c r="AV165" s="165" t="s">
        <v>82</v>
      </c>
      <c r="AW165" s="14" t="s">
        <v>82</v>
      </c>
      <c r="AX165" s="14" t="s">
        <v>34</v>
      </c>
      <c r="AY165" s="14" t="s">
        <v>80</v>
      </c>
      <c r="AZ165" s="165" t="s">
        <v>134</v>
      </c>
    </row>
    <row r="166" spans="1:66" s="2" customFormat="1" ht="14.45" customHeight="1">
      <c r="A166" s="33"/>
      <c r="B166" s="138"/>
      <c r="C166" s="139" t="s">
        <v>211</v>
      </c>
      <c r="D166" s="139" t="s">
        <v>136</v>
      </c>
      <c r="E166" s="140" t="s">
        <v>1072</v>
      </c>
      <c r="F166" s="141" t="s">
        <v>1073</v>
      </c>
      <c r="G166" s="142" t="s">
        <v>172</v>
      </c>
      <c r="H166" s="143">
        <v>7</v>
      </c>
      <c r="I166" s="144"/>
      <c r="J166" s="145">
        <f>ROUND(I166*H166,2)</f>
        <v>0</v>
      </c>
      <c r="K166" s="141" t="s">
        <v>140</v>
      </c>
      <c r="L166" s="282" t="s">
        <v>1410</v>
      </c>
      <c r="M166" s="34"/>
      <c r="N166" s="146" t="s">
        <v>3</v>
      </c>
      <c r="O166" s="147" t="s">
        <v>43</v>
      </c>
      <c r="P166" s="54"/>
      <c r="Q166" s="148">
        <f>P166*H166</f>
        <v>0</v>
      </c>
      <c r="R166" s="148">
        <v>6.0000000000000002E-5</v>
      </c>
      <c r="S166" s="148">
        <f>R166*H166</f>
        <v>4.2000000000000002E-4</v>
      </c>
      <c r="T166" s="148">
        <v>0</v>
      </c>
      <c r="U166" s="149">
        <f>T166*H166</f>
        <v>0</v>
      </c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S166" s="150" t="s">
        <v>141</v>
      </c>
      <c r="AU166" s="150" t="s">
        <v>136</v>
      </c>
      <c r="AV166" s="150" t="s">
        <v>82</v>
      </c>
      <c r="AZ166" s="18" t="s">
        <v>134</v>
      </c>
      <c r="BF166" s="151">
        <f>IF(O166="základní",J166,0)</f>
        <v>0</v>
      </c>
      <c r="BG166" s="151">
        <f>IF(O166="snížená",J166,0)</f>
        <v>0</v>
      </c>
      <c r="BH166" s="151">
        <f>IF(O166="zákl. přenesená",J166,0)</f>
        <v>0</v>
      </c>
      <c r="BI166" s="151">
        <f>IF(O166="sníž. přenesená",J166,0)</f>
        <v>0</v>
      </c>
      <c r="BJ166" s="151">
        <f>IF(O166="nulová",J166,0)</f>
        <v>0</v>
      </c>
      <c r="BK166" s="18" t="s">
        <v>80</v>
      </c>
      <c r="BL166" s="151">
        <f>ROUND(I166*H166,2)</f>
        <v>0</v>
      </c>
      <c r="BM166" s="18" t="s">
        <v>141</v>
      </c>
      <c r="BN166" s="150" t="s">
        <v>1179</v>
      </c>
    </row>
    <row r="167" spans="1:66" s="2" customFormat="1">
      <c r="A167" s="33"/>
      <c r="B167" s="34"/>
      <c r="C167" s="33"/>
      <c r="D167" s="152" t="s">
        <v>143</v>
      </c>
      <c r="E167" s="33"/>
      <c r="F167" s="153" t="s">
        <v>1075</v>
      </c>
      <c r="G167" s="33"/>
      <c r="H167" s="33"/>
      <c r="I167" s="154"/>
      <c r="J167" s="33"/>
      <c r="K167" s="33"/>
      <c r="M167" s="34"/>
      <c r="N167" s="155"/>
      <c r="O167" s="156"/>
      <c r="P167" s="54"/>
      <c r="Q167" s="54"/>
      <c r="R167" s="54"/>
      <c r="S167" s="54"/>
      <c r="T167" s="54"/>
      <c r="U167" s="55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U167" s="18" t="s">
        <v>143</v>
      </c>
      <c r="AV167" s="18" t="s">
        <v>82</v>
      </c>
    </row>
    <row r="168" spans="1:66" s="13" customFormat="1">
      <c r="B168" s="157"/>
      <c r="D168" s="152" t="s">
        <v>145</v>
      </c>
      <c r="E168" s="158" t="s">
        <v>3</v>
      </c>
      <c r="F168" s="159" t="s">
        <v>1038</v>
      </c>
      <c r="H168" s="158" t="s">
        <v>3</v>
      </c>
      <c r="I168" s="160"/>
      <c r="M168" s="157"/>
      <c r="N168" s="161"/>
      <c r="O168" s="162"/>
      <c r="P168" s="162"/>
      <c r="Q168" s="162"/>
      <c r="R168" s="162"/>
      <c r="S168" s="162"/>
      <c r="T168" s="162"/>
      <c r="U168" s="163"/>
      <c r="AU168" s="158" t="s">
        <v>145</v>
      </c>
      <c r="AV168" s="158" t="s">
        <v>82</v>
      </c>
      <c r="AW168" s="13" t="s">
        <v>80</v>
      </c>
      <c r="AX168" s="13" t="s">
        <v>34</v>
      </c>
      <c r="AY168" s="13" t="s">
        <v>72</v>
      </c>
      <c r="AZ168" s="158" t="s">
        <v>134</v>
      </c>
    </row>
    <row r="169" spans="1:66" s="13" customFormat="1">
      <c r="B169" s="157"/>
      <c r="D169" s="152" t="s">
        <v>145</v>
      </c>
      <c r="E169" s="158" t="s">
        <v>3</v>
      </c>
      <c r="F169" s="159" t="s">
        <v>1137</v>
      </c>
      <c r="H169" s="158" t="s">
        <v>3</v>
      </c>
      <c r="I169" s="160"/>
      <c r="M169" s="157"/>
      <c r="N169" s="161"/>
      <c r="O169" s="162"/>
      <c r="P169" s="162"/>
      <c r="Q169" s="162"/>
      <c r="R169" s="162"/>
      <c r="S169" s="162"/>
      <c r="T169" s="162"/>
      <c r="U169" s="163"/>
      <c r="AU169" s="158" t="s">
        <v>145</v>
      </c>
      <c r="AV169" s="158" t="s">
        <v>82</v>
      </c>
      <c r="AW169" s="13" t="s">
        <v>80</v>
      </c>
      <c r="AX169" s="13" t="s">
        <v>34</v>
      </c>
      <c r="AY169" s="13" t="s">
        <v>72</v>
      </c>
      <c r="AZ169" s="158" t="s">
        <v>134</v>
      </c>
    </row>
    <row r="170" spans="1:66" s="13" customFormat="1">
      <c r="B170" s="157"/>
      <c r="D170" s="152" t="s">
        <v>145</v>
      </c>
      <c r="E170" s="158" t="s">
        <v>3</v>
      </c>
      <c r="F170" s="159" t="s">
        <v>1040</v>
      </c>
      <c r="H170" s="158" t="s">
        <v>3</v>
      </c>
      <c r="I170" s="160"/>
      <c r="M170" s="157"/>
      <c r="N170" s="161"/>
      <c r="O170" s="162"/>
      <c r="P170" s="162"/>
      <c r="Q170" s="162"/>
      <c r="R170" s="162"/>
      <c r="S170" s="162"/>
      <c r="T170" s="162"/>
      <c r="U170" s="163"/>
      <c r="AU170" s="158" t="s">
        <v>145</v>
      </c>
      <c r="AV170" s="158" t="s">
        <v>82</v>
      </c>
      <c r="AW170" s="13" t="s">
        <v>80</v>
      </c>
      <c r="AX170" s="13" t="s">
        <v>34</v>
      </c>
      <c r="AY170" s="13" t="s">
        <v>72</v>
      </c>
      <c r="AZ170" s="158" t="s">
        <v>134</v>
      </c>
    </row>
    <row r="171" spans="1:66" s="14" customFormat="1">
      <c r="B171" s="164"/>
      <c r="D171" s="152" t="s">
        <v>145</v>
      </c>
      <c r="E171" s="165" t="s">
        <v>3</v>
      </c>
      <c r="F171" s="166" t="s">
        <v>80</v>
      </c>
      <c r="H171" s="167">
        <v>1</v>
      </c>
      <c r="I171" s="168"/>
      <c r="M171" s="164"/>
      <c r="N171" s="169"/>
      <c r="O171" s="170"/>
      <c r="P171" s="170"/>
      <c r="Q171" s="170"/>
      <c r="R171" s="170"/>
      <c r="S171" s="170"/>
      <c r="T171" s="170"/>
      <c r="U171" s="171"/>
      <c r="AU171" s="165" t="s">
        <v>145</v>
      </c>
      <c r="AV171" s="165" t="s">
        <v>82</v>
      </c>
      <c r="AW171" s="14" t="s">
        <v>82</v>
      </c>
      <c r="AX171" s="14" t="s">
        <v>34</v>
      </c>
      <c r="AY171" s="14" t="s">
        <v>72</v>
      </c>
      <c r="AZ171" s="165" t="s">
        <v>134</v>
      </c>
    </row>
    <row r="172" spans="1:66" s="13" customFormat="1">
      <c r="B172" s="157"/>
      <c r="D172" s="152" t="s">
        <v>145</v>
      </c>
      <c r="E172" s="158" t="s">
        <v>3</v>
      </c>
      <c r="F172" s="159" t="s">
        <v>1041</v>
      </c>
      <c r="H172" s="158" t="s">
        <v>3</v>
      </c>
      <c r="I172" s="160"/>
      <c r="M172" s="157"/>
      <c r="N172" s="161"/>
      <c r="O172" s="162"/>
      <c r="P172" s="162"/>
      <c r="Q172" s="162"/>
      <c r="R172" s="162"/>
      <c r="S172" s="162"/>
      <c r="T172" s="162"/>
      <c r="U172" s="163"/>
      <c r="AU172" s="158" t="s">
        <v>145</v>
      </c>
      <c r="AV172" s="158" t="s">
        <v>82</v>
      </c>
      <c r="AW172" s="13" t="s">
        <v>80</v>
      </c>
      <c r="AX172" s="13" t="s">
        <v>34</v>
      </c>
      <c r="AY172" s="13" t="s">
        <v>72</v>
      </c>
      <c r="AZ172" s="158" t="s">
        <v>134</v>
      </c>
    </row>
    <row r="173" spans="1:66" s="14" customFormat="1">
      <c r="B173" s="164"/>
      <c r="D173" s="152" t="s">
        <v>145</v>
      </c>
      <c r="E173" s="165" t="s">
        <v>3</v>
      </c>
      <c r="F173" s="166" t="s">
        <v>80</v>
      </c>
      <c r="H173" s="167">
        <v>1</v>
      </c>
      <c r="I173" s="168"/>
      <c r="M173" s="164"/>
      <c r="N173" s="169"/>
      <c r="O173" s="170"/>
      <c r="P173" s="170"/>
      <c r="Q173" s="170"/>
      <c r="R173" s="170"/>
      <c r="S173" s="170"/>
      <c r="T173" s="170"/>
      <c r="U173" s="171"/>
      <c r="AU173" s="165" t="s">
        <v>145</v>
      </c>
      <c r="AV173" s="165" t="s">
        <v>82</v>
      </c>
      <c r="AW173" s="14" t="s">
        <v>82</v>
      </c>
      <c r="AX173" s="14" t="s">
        <v>34</v>
      </c>
      <c r="AY173" s="14" t="s">
        <v>72</v>
      </c>
      <c r="AZ173" s="165" t="s">
        <v>134</v>
      </c>
    </row>
    <row r="174" spans="1:66" s="13" customFormat="1">
      <c r="B174" s="157"/>
      <c r="D174" s="152" t="s">
        <v>145</v>
      </c>
      <c r="E174" s="158" t="s">
        <v>3</v>
      </c>
      <c r="F174" s="159" t="s">
        <v>1042</v>
      </c>
      <c r="H174" s="158" t="s">
        <v>3</v>
      </c>
      <c r="I174" s="160"/>
      <c r="M174" s="157"/>
      <c r="N174" s="161"/>
      <c r="O174" s="162"/>
      <c r="P174" s="162"/>
      <c r="Q174" s="162"/>
      <c r="R174" s="162"/>
      <c r="S174" s="162"/>
      <c r="T174" s="162"/>
      <c r="U174" s="163"/>
      <c r="AU174" s="158" t="s">
        <v>145</v>
      </c>
      <c r="AV174" s="158" t="s">
        <v>82</v>
      </c>
      <c r="AW174" s="13" t="s">
        <v>80</v>
      </c>
      <c r="AX174" s="13" t="s">
        <v>34</v>
      </c>
      <c r="AY174" s="13" t="s">
        <v>72</v>
      </c>
      <c r="AZ174" s="158" t="s">
        <v>134</v>
      </c>
    </row>
    <row r="175" spans="1:66" s="14" customFormat="1">
      <c r="B175" s="164"/>
      <c r="D175" s="152" t="s">
        <v>145</v>
      </c>
      <c r="E175" s="165" t="s">
        <v>3</v>
      </c>
      <c r="F175" s="166" t="s">
        <v>82</v>
      </c>
      <c r="H175" s="167">
        <v>2</v>
      </c>
      <c r="I175" s="168"/>
      <c r="M175" s="164"/>
      <c r="N175" s="169"/>
      <c r="O175" s="170"/>
      <c r="P175" s="170"/>
      <c r="Q175" s="170"/>
      <c r="R175" s="170"/>
      <c r="S175" s="170"/>
      <c r="T175" s="170"/>
      <c r="U175" s="171"/>
      <c r="AU175" s="165" t="s">
        <v>145</v>
      </c>
      <c r="AV175" s="165" t="s">
        <v>82</v>
      </c>
      <c r="AW175" s="14" t="s">
        <v>82</v>
      </c>
      <c r="AX175" s="14" t="s">
        <v>34</v>
      </c>
      <c r="AY175" s="14" t="s">
        <v>72</v>
      </c>
      <c r="AZ175" s="165" t="s">
        <v>134</v>
      </c>
    </row>
    <row r="176" spans="1:66" s="13" customFormat="1">
      <c r="B176" s="157"/>
      <c r="D176" s="152" t="s">
        <v>145</v>
      </c>
      <c r="E176" s="158" t="s">
        <v>3</v>
      </c>
      <c r="F176" s="159" t="s">
        <v>1043</v>
      </c>
      <c r="H176" s="158" t="s">
        <v>3</v>
      </c>
      <c r="I176" s="160"/>
      <c r="M176" s="157"/>
      <c r="N176" s="161"/>
      <c r="O176" s="162"/>
      <c r="P176" s="162"/>
      <c r="Q176" s="162"/>
      <c r="R176" s="162"/>
      <c r="S176" s="162"/>
      <c r="T176" s="162"/>
      <c r="U176" s="163"/>
      <c r="AU176" s="158" t="s">
        <v>145</v>
      </c>
      <c r="AV176" s="158" t="s">
        <v>82</v>
      </c>
      <c r="AW176" s="13" t="s">
        <v>80</v>
      </c>
      <c r="AX176" s="13" t="s">
        <v>34</v>
      </c>
      <c r="AY176" s="13" t="s">
        <v>72</v>
      </c>
      <c r="AZ176" s="158" t="s">
        <v>134</v>
      </c>
    </row>
    <row r="177" spans="1:66" s="14" customFormat="1">
      <c r="B177" s="164"/>
      <c r="D177" s="152" t="s">
        <v>145</v>
      </c>
      <c r="E177" s="165" t="s">
        <v>3</v>
      </c>
      <c r="F177" s="166" t="s">
        <v>80</v>
      </c>
      <c r="H177" s="167">
        <v>1</v>
      </c>
      <c r="I177" s="168"/>
      <c r="M177" s="164"/>
      <c r="N177" s="169"/>
      <c r="O177" s="170"/>
      <c r="P177" s="170"/>
      <c r="Q177" s="170"/>
      <c r="R177" s="170"/>
      <c r="S177" s="170"/>
      <c r="T177" s="170"/>
      <c r="U177" s="171"/>
      <c r="AU177" s="165" t="s">
        <v>145</v>
      </c>
      <c r="AV177" s="165" t="s">
        <v>82</v>
      </c>
      <c r="AW177" s="14" t="s">
        <v>82</v>
      </c>
      <c r="AX177" s="14" t="s">
        <v>34</v>
      </c>
      <c r="AY177" s="14" t="s">
        <v>72</v>
      </c>
      <c r="AZ177" s="165" t="s">
        <v>134</v>
      </c>
    </row>
    <row r="178" spans="1:66" s="13" customFormat="1">
      <c r="B178" s="157"/>
      <c r="D178" s="152" t="s">
        <v>145</v>
      </c>
      <c r="E178" s="158" t="s">
        <v>3</v>
      </c>
      <c r="F178" s="159" t="s">
        <v>1044</v>
      </c>
      <c r="H178" s="158" t="s">
        <v>3</v>
      </c>
      <c r="I178" s="160"/>
      <c r="M178" s="157"/>
      <c r="N178" s="161"/>
      <c r="O178" s="162"/>
      <c r="P178" s="162"/>
      <c r="Q178" s="162"/>
      <c r="R178" s="162"/>
      <c r="S178" s="162"/>
      <c r="T178" s="162"/>
      <c r="U178" s="163"/>
      <c r="AU178" s="158" t="s">
        <v>145</v>
      </c>
      <c r="AV178" s="158" t="s">
        <v>82</v>
      </c>
      <c r="AW178" s="13" t="s">
        <v>80</v>
      </c>
      <c r="AX178" s="13" t="s">
        <v>34</v>
      </c>
      <c r="AY178" s="13" t="s">
        <v>72</v>
      </c>
      <c r="AZ178" s="158" t="s">
        <v>134</v>
      </c>
    </row>
    <row r="179" spans="1:66" s="14" customFormat="1">
      <c r="B179" s="164"/>
      <c r="D179" s="152" t="s">
        <v>145</v>
      </c>
      <c r="E179" s="165" t="s">
        <v>3</v>
      </c>
      <c r="F179" s="166" t="s">
        <v>80</v>
      </c>
      <c r="H179" s="167">
        <v>1</v>
      </c>
      <c r="I179" s="168"/>
      <c r="M179" s="164"/>
      <c r="N179" s="169"/>
      <c r="O179" s="170"/>
      <c r="P179" s="170"/>
      <c r="Q179" s="170"/>
      <c r="R179" s="170"/>
      <c r="S179" s="170"/>
      <c r="T179" s="170"/>
      <c r="U179" s="171"/>
      <c r="AU179" s="165" t="s">
        <v>145</v>
      </c>
      <c r="AV179" s="165" t="s">
        <v>82</v>
      </c>
      <c r="AW179" s="14" t="s">
        <v>82</v>
      </c>
      <c r="AX179" s="14" t="s">
        <v>34</v>
      </c>
      <c r="AY179" s="14" t="s">
        <v>72</v>
      </c>
      <c r="AZ179" s="165" t="s">
        <v>134</v>
      </c>
    </row>
    <row r="180" spans="1:66" s="13" customFormat="1">
      <c r="B180" s="157"/>
      <c r="D180" s="152" t="s">
        <v>145</v>
      </c>
      <c r="E180" s="158" t="s">
        <v>3</v>
      </c>
      <c r="F180" s="159" t="s">
        <v>1045</v>
      </c>
      <c r="H180" s="158" t="s">
        <v>3</v>
      </c>
      <c r="I180" s="160"/>
      <c r="M180" s="157"/>
      <c r="N180" s="161"/>
      <c r="O180" s="162"/>
      <c r="P180" s="162"/>
      <c r="Q180" s="162"/>
      <c r="R180" s="162"/>
      <c r="S180" s="162"/>
      <c r="T180" s="162"/>
      <c r="U180" s="163"/>
      <c r="AU180" s="158" t="s">
        <v>145</v>
      </c>
      <c r="AV180" s="158" t="s">
        <v>82</v>
      </c>
      <c r="AW180" s="13" t="s">
        <v>80</v>
      </c>
      <c r="AX180" s="13" t="s">
        <v>34</v>
      </c>
      <c r="AY180" s="13" t="s">
        <v>72</v>
      </c>
      <c r="AZ180" s="158" t="s">
        <v>134</v>
      </c>
    </row>
    <row r="181" spans="1:66" s="14" customFormat="1">
      <c r="B181" s="164"/>
      <c r="D181" s="152" t="s">
        <v>145</v>
      </c>
      <c r="E181" s="165" t="s">
        <v>3</v>
      </c>
      <c r="F181" s="166" t="s">
        <v>80</v>
      </c>
      <c r="H181" s="167">
        <v>1</v>
      </c>
      <c r="I181" s="168"/>
      <c r="M181" s="164"/>
      <c r="N181" s="169"/>
      <c r="O181" s="170"/>
      <c r="P181" s="170"/>
      <c r="Q181" s="170"/>
      <c r="R181" s="170"/>
      <c r="S181" s="170"/>
      <c r="T181" s="170"/>
      <c r="U181" s="171"/>
      <c r="AU181" s="165" t="s">
        <v>145</v>
      </c>
      <c r="AV181" s="165" t="s">
        <v>82</v>
      </c>
      <c r="AW181" s="14" t="s">
        <v>82</v>
      </c>
      <c r="AX181" s="14" t="s">
        <v>34</v>
      </c>
      <c r="AY181" s="14" t="s">
        <v>72</v>
      </c>
      <c r="AZ181" s="165" t="s">
        <v>134</v>
      </c>
    </row>
    <row r="182" spans="1:66" s="15" customFormat="1">
      <c r="B182" s="172"/>
      <c r="D182" s="152" t="s">
        <v>145</v>
      </c>
      <c r="E182" s="173" t="s">
        <v>3</v>
      </c>
      <c r="F182" s="174" t="s">
        <v>155</v>
      </c>
      <c r="H182" s="175">
        <v>7</v>
      </c>
      <c r="I182" s="176"/>
      <c r="M182" s="172"/>
      <c r="N182" s="177"/>
      <c r="O182" s="178"/>
      <c r="P182" s="178"/>
      <c r="Q182" s="178"/>
      <c r="R182" s="178"/>
      <c r="S182" s="178"/>
      <c r="T182" s="178"/>
      <c r="U182" s="179"/>
      <c r="AU182" s="173" t="s">
        <v>145</v>
      </c>
      <c r="AV182" s="173" t="s">
        <v>82</v>
      </c>
      <c r="AW182" s="15" t="s">
        <v>141</v>
      </c>
      <c r="AX182" s="15" t="s">
        <v>34</v>
      </c>
      <c r="AY182" s="15" t="s">
        <v>80</v>
      </c>
      <c r="AZ182" s="173" t="s">
        <v>134</v>
      </c>
    </row>
    <row r="183" spans="1:66" s="2" customFormat="1" ht="14.45" customHeight="1">
      <c r="A183" s="33"/>
      <c r="B183" s="138"/>
      <c r="C183" s="180" t="s">
        <v>216</v>
      </c>
      <c r="D183" s="180" t="s">
        <v>494</v>
      </c>
      <c r="E183" s="181" t="s">
        <v>1077</v>
      </c>
      <c r="F183" s="182" t="s">
        <v>1078</v>
      </c>
      <c r="G183" s="183" t="s">
        <v>268</v>
      </c>
      <c r="H183" s="184">
        <v>0.26500000000000001</v>
      </c>
      <c r="I183" s="185"/>
      <c r="J183" s="186">
        <f>ROUND(I183*H183,2)</f>
        <v>0</v>
      </c>
      <c r="K183" s="182" t="s">
        <v>140</v>
      </c>
      <c r="L183" s="282" t="s">
        <v>1410</v>
      </c>
      <c r="M183" s="187"/>
      <c r="N183" s="188" t="s">
        <v>3</v>
      </c>
      <c r="O183" s="189" t="s">
        <v>43</v>
      </c>
      <c r="P183" s="54"/>
      <c r="Q183" s="148">
        <f>P183*H183</f>
        <v>0</v>
      </c>
      <c r="R183" s="148">
        <v>0.65</v>
      </c>
      <c r="S183" s="148">
        <f>R183*H183</f>
        <v>0.17225000000000001</v>
      </c>
      <c r="T183" s="148">
        <v>0</v>
      </c>
      <c r="U183" s="149">
        <f>T183*H183</f>
        <v>0</v>
      </c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S183" s="150" t="s">
        <v>195</v>
      </c>
      <c r="AU183" s="150" t="s">
        <v>494</v>
      </c>
      <c r="AV183" s="150" t="s">
        <v>82</v>
      </c>
      <c r="AZ183" s="18" t="s">
        <v>134</v>
      </c>
      <c r="BF183" s="151">
        <f>IF(O183="základní",J183,0)</f>
        <v>0</v>
      </c>
      <c r="BG183" s="151">
        <f>IF(O183="snížená",J183,0)</f>
        <v>0</v>
      </c>
      <c r="BH183" s="151">
        <f>IF(O183="zákl. přenesená",J183,0)</f>
        <v>0</v>
      </c>
      <c r="BI183" s="151">
        <f>IF(O183="sníž. přenesená",J183,0)</f>
        <v>0</v>
      </c>
      <c r="BJ183" s="151">
        <f>IF(O183="nulová",J183,0)</f>
        <v>0</v>
      </c>
      <c r="BK183" s="18" t="s">
        <v>80</v>
      </c>
      <c r="BL183" s="151">
        <f>ROUND(I183*H183,2)</f>
        <v>0</v>
      </c>
      <c r="BM183" s="18" t="s">
        <v>141</v>
      </c>
      <c r="BN183" s="150" t="s">
        <v>1180</v>
      </c>
    </row>
    <row r="184" spans="1:66" s="2" customFormat="1">
      <c r="A184" s="33"/>
      <c r="B184" s="34"/>
      <c r="C184" s="33"/>
      <c r="D184" s="152" t="s">
        <v>143</v>
      </c>
      <c r="E184" s="33"/>
      <c r="F184" s="153" t="s">
        <v>1078</v>
      </c>
      <c r="G184" s="33"/>
      <c r="H184" s="33"/>
      <c r="I184" s="154"/>
      <c r="J184" s="33"/>
      <c r="K184" s="33"/>
      <c r="M184" s="34"/>
      <c r="N184" s="155"/>
      <c r="O184" s="156"/>
      <c r="P184" s="54"/>
      <c r="Q184" s="54"/>
      <c r="R184" s="54"/>
      <c r="S184" s="54"/>
      <c r="T184" s="54"/>
      <c r="U184" s="55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U184" s="18" t="s">
        <v>143</v>
      </c>
      <c r="AV184" s="18" t="s">
        <v>82</v>
      </c>
    </row>
    <row r="185" spans="1:66" s="13" customFormat="1">
      <c r="B185" s="157"/>
      <c r="D185" s="152" t="s">
        <v>145</v>
      </c>
      <c r="E185" s="158" t="s">
        <v>3</v>
      </c>
      <c r="F185" s="159" t="s">
        <v>1038</v>
      </c>
      <c r="H185" s="158" t="s">
        <v>3</v>
      </c>
      <c r="I185" s="160"/>
      <c r="M185" s="157"/>
      <c r="N185" s="161"/>
      <c r="O185" s="162"/>
      <c r="P185" s="162"/>
      <c r="Q185" s="162"/>
      <c r="R185" s="162"/>
      <c r="S185" s="162"/>
      <c r="T185" s="162"/>
      <c r="U185" s="163"/>
      <c r="AU185" s="158" t="s">
        <v>145</v>
      </c>
      <c r="AV185" s="158" t="s">
        <v>82</v>
      </c>
      <c r="AW185" s="13" t="s">
        <v>80</v>
      </c>
      <c r="AX185" s="13" t="s">
        <v>34</v>
      </c>
      <c r="AY185" s="13" t="s">
        <v>72</v>
      </c>
      <c r="AZ185" s="158" t="s">
        <v>134</v>
      </c>
    </row>
    <row r="186" spans="1:66" s="13" customFormat="1">
      <c r="B186" s="157"/>
      <c r="D186" s="152" t="s">
        <v>145</v>
      </c>
      <c r="E186" s="158" t="s">
        <v>3</v>
      </c>
      <c r="F186" s="159" t="s">
        <v>1137</v>
      </c>
      <c r="H186" s="158" t="s">
        <v>3</v>
      </c>
      <c r="I186" s="160"/>
      <c r="M186" s="157"/>
      <c r="N186" s="161"/>
      <c r="O186" s="162"/>
      <c r="P186" s="162"/>
      <c r="Q186" s="162"/>
      <c r="R186" s="162"/>
      <c r="S186" s="162"/>
      <c r="T186" s="162"/>
      <c r="U186" s="163"/>
      <c r="AU186" s="158" t="s">
        <v>145</v>
      </c>
      <c r="AV186" s="158" t="s">
        <v>82</v>
      </c>
      <c r="AW186" s="13" t="s">
        <v>80</v>
      </c>
      <c r="AX186" s="13" t="s">
        <v>34</v>
      </c>
      <c r="AY186" s="13" t="s">
        <v>72</v>
      </c>
      <c r="AZ186" s="158" t="s">
        <v>134</v>
      </c>
    </row>
    <row r="187" spans="1:66" s="13" customFormat="1">
      <c r="B187" s="157"/>
      <c r="D187" s="152" t="s">
        <v>145</v>
      </c>
      <c r="E187" s="158" t="s">
        <v>3</v>
      </c>
      <c r="F187" s="159" t="s">
        <v>1040</v>
      </c>
      <c r="H187" s="158" t="s">
        <v>3</v>
      </c>
      <c r="I187" s="160"/>
      <c r="M187" s="157"/>
      <c r="N187" s="161"/>
      <c r="O187" s="162"/>
      <c r="P187" s="162"/>
      <c r="Q187" s="162"/>
      <c r="R187" s="162"/>
      <c r="S187" s="162"/>
      <c r="T187" s="162"/>
      <c r="U187" s="163"/>
      <c r="AU187" s="158" t="s">
        <v>145</v>
      </c>
      <c r="AV187" s="158" t="s">
        <v>82</v>
      </c>
      <c r="AW187" s="13" t="s">
        <v>80</v>
      </c>
      <c r="AX187" s="13" t="s">
        <v>34</v>
      </c>
      <c r="AY187" s="13" t="s">
        <v>72</v>
      </c>
      <c r="AZ187" s="158" t="s">
        <v>134</v>
      </c>
    </row>
    <row r="188" spans="1:66" s="14" customFormat="1">
      <c r="B188" s="164"/>
      <c r="D188" s="152" t="s">
        <v>145</v>
      </c>
      <c r="E188" s="165" t="s">
        <v>3</v>
      </c>
      <c r="F188" s="166" t="s">
        <v>1181</v>
      </c>
      <c r="H188" s="167">
        <v>3.7999999999999999E-2</v>
      </c>
      <c r="I188" s="168"/>
      <c r="M188" s="164"/>
      <c r="N188" s="169"/>
      <c r="O188" s="170"/>
      <c r="P188" s="170"/>
      <c r="Q188" s="170"/>
      <c r="R188" s="170"/>
      <c r="S188" s="170"/>
      <c r="T188" s="170"/>
      <c r="U188" s="171"/>
      <c r="AU188" s="165" t="s">
        <v>145</v>
      </c>
      <c r="AV188" s="165" t="s">
        <v>82</v>
      </c>
      <c r="AW188" s="14" t="s">
        <v>82</v>
      </c>
      <c r="AX188" s="14" t="s">
        <v>34</v>
      </c>
      <c r="AY188" s="14" t="s">
        <v>72</v>
      </c>
      <c r="AZ188" s="165" t="s">
        <v>134</v>
      </c>
    </row>
    <row r="189" spans="1:66" s="13" customFormat="1">
      <c r="B189" s="157"/>
      <c r="D189" s="152" t="s">
        <v>145</v>
      </c>
      <c r="E189" s="158" t="s">
        <v>3</v>
      </c>
      <c r="F189" s="159" t="s">
        <v>1041</v>
      </c>
      <c r="H189" s="158" t="s">
        <v>3</v>
      </c>
      <c r="I189" s="160"/>
      <c r="M189" s="157"/>
      <c r="N189" s="161"/>
      <c r="O189" s="162"/>
      <c r="P189" s="162"/>
      <c r="Q189" s="162"/>
      <c r="R189" s="162"/>
      <c r="S189" s="162"/>
      <c r="T189" s="162"/>
      <c r="U189" s="163"/>
      <c r="AU189" s="158" t="s">
        <v>145</v>
      </c>
      <c r="AV189" s="158" t="s">
        <v>82</v>
      </c>
      <c r="AW189" s="13" t="s">
        <v>80</v>
      </c>
      <c r="AX189" s="13" t="s">
        <v>34</v>
      </c>
      <c r="AY189" s="13" t="s">
        <v>72</v>
      </c>
      <c r="AZ189" s="158" t="s">
        <v>134</v>
      </c>
    </row>
    <row r="190" spans="1:66" s="14" customFormat="1">
      <c r="B190" s="164"/>
      <c r="D190" s="152" t="s">
        <v>145</v>
      </c>
      <c r="E190" s="165" t="s">
        <v>3</v>
      </c>
      <c r="F190" s="166" t="s">
        <v>1181</v>
      </c>
      <c r="H190" s="167">
        <v>3.7999999999999999E-2</v>
      </c>
      <c r="I190" s="168"/>
      <c r="M190" s="164"/>
      <c r="N190" s="169"/>
      <c r="O190" s="170"/>
      <c r="P190" s="170"/>
      <c r="Q190" s="170"/>
      <c r="R190" s="170"/>
      <c r="S190" s="170"/>
      <c r="T190" s="170"/>
      <c r="U190" s="171"/>
      <c r="AU190" s="165" t="s">
        <v>145</v>
      </c>
      <c r="AV190" s="165" t="s">
        <v>82</v>
      </c>
      <c r="AW190" s="14" t="s">
        <v>82</v>
      </c>
      <c r="AX190" s="14" t="s">
        <v>34</v>
      </c>
      <c r="AY190" s="14" t="s">
        <v>72</v>
      </c>
      <c r="AZ190" s="165" t="s">
        <v>134</v>
      </c>
    </row>
    <row r="191" spans="1:66" s="13" customFormat="1">
      <c r="B191" s="157"/>
      <c r="D191" s="152" t="s">
        <v>145</v>
      </c>
      <c r="E191" s="158" t="s">
        <v>3</v>
      </c>
      <c r="F191" s="159" t="s">
        <v>1042</v>
      </c>
      <c r="H191" s="158" t="s">
        <v>3</v>
      </c>
      <c r="I191" s="160"/>
      <c r="M191" s="157"/>
      <c r="N191" s="161"/>
      <c r="O191" s="162"/>
      <c r="P191" s="162"/>
      <c r="Q191" s="162"/>
      <c r="R191" s="162"/>
      <c r="S191" s="162"/>
      <c r="T191" s="162"/>
      <c r="U191" s="163"/>
      <c r="AU191" s="158" t="s">
        <v>145</v>
      </c>
      <c r="AV191" s="158" t="s">
        <v>82</v>
      </c>
      <c r="AW191" s="13" t="s">
        <v>80</v>
      </c>
      <c r="AX191" s="13" t="s">
        <v>34</v>
      </c>
      <c r="AY191" s="13" t="s">
        <v>72</v>
      </c>
      <c r="AZ191" s="158" t="s">
        <v>134</v>
      </c>
    </row>
    <row r="192" spans="1:66" s="14" customFormat="1">
      <c r="B192" s="164"/>
      <c r="D192" s="152" t="s">
        <v>145</v>
      </c>
      <c r="E192" s="165" t="s">
        <v>3</v>
      </c>
      <c r="F192" s="166" t="s">
        <v>1139</v>
      </c>
      <c r="H192" s="167">
        <v>7.4999999999999997E-2</v>
      </c>
      <c r="I192" s="168"/>
      <c r="M192" s="164"/>
      <c r="N192" s="169"/>
      <c r="O192" s="170"/>
      <c r="P192" s="170"/>
      <c r="Q192" s="170"/>
      <c r="R192" s="170"/>
      <c r="S192" s="170"/>
      <c r="T192" s="170"/>
      <c r="U192" s="171"/>
      <c r="AU192" s="165" t="s">
        <v>145</v>
      </c>
      <c r="AV192" s="165" t="s">
        <v>82</v>
      </c>
      <c r="AW192" s="14" t="s">
        <v>82</v>
      </c>
      <c r="AX192" s="14" t="s">
        <v>34</v>
      </c>
      <c r="AY192" s="14" t="s">
        <v>72</v>
      </c>
      <c r="AZ192" s="165" t="s">
        <v>134</v>
      </c>
    </row>
    <row r="193" spans="1:66" s="13" customFormat="1">
      <c r="B193" s="157"/>
      <c r="D193" s="152" t="s">
        <v>145</v>
      </c>
      <c r="E193" s="158" t="s">
        <v>3</v>
      </c>
      <c r="F193" s="159" t="s">
        <v>1043</v>
      </c>
      <c r="H193" s="158" t="s">
        <v>3</v>
      </c>
      <c r="I193" s="160"/>
      <c r="M193" s="157"/>
      <c r="N193" s="161"/>
      <c r="O193" s="162"/>
      <c r="P193" s="162"/>
      <c r="Q193" s="162"/>
      <c r="R193" s="162"/>
      <c r="S193" s="162"/>
      <c r="T193" s="162"/>
      <c r="U193" s="163"/>
      <c r="AU193" s="158" t="s">
        <v>145</v>
      </c>
      <c r="AV193" s="158" t="s">
        <v>82</v>
      </c>
      <c r="AW193" s="13" t="s">
        <v>80</v>
      </c>
      <c r="AX193" s="13" t="s">
        <v>34</v>
      </c>
      <c r="AY193" s="13" t="s">
        <v>72</v>
      </c>
      <c r="AZ193" s="158" t="s">
        <v>134</v>
      </c>
    </row>
    <row r="194" spans="1:66" s="14" customFormat="1">
      <c r="B194" s="164"/>
      <c r="D194" s="152" t="s">
        <v>145</v>
      </c>
      <c r="E194" s="165" t="s">
        <v>3</v>
      </c>
      <c r="F194" s="166" t="s">
        <v>1181</v>
      </c>
      <c r="H194" s="167">
        <v>3.7999999999999999E-2</v>
      </c>
      <c r="I194" s="168"/>
      <c r="M194" s="164"/>
      <c r="N194" s="169"/>
      <c r="O194" s="170"/>
      <c r="P194" s="170"/>
      <c r="Q194" s="170"/>
      <c r="R194" s="170"/>
      <c r="S194" s="170"/>
      <c r="T194" s="170"/>
      <c r="U194" s="171"/>
      <c r="AU194" s="165" t="s">
        <v>145</v>
      </c>
      <c r="AV194" s="165" t="s">
        <v>82</v>
      </c>
      <c r="AW194" s="14" t="s">
        <v>82</v>
      </c>
      <c r="AX194" s="14" t="s">
        <v>34</v>
      </c>
      <c r="AY194" s="14" t="s">
        <v>72</v>
      </c>
      <c r="AZ194" s="165" t="s">
        <v>134</v>
      </c>
    </row>
    <row r="195" spans="1:66" s="13" customFormat="1">
      <c r="B195" s="157"/>
      <c r="D195" s="152" t="s">
        <v>145</v>
      </c>
      <c r="E195" s="158" t="s">
        <v>3</v>
      </c>
      <c r="F195" s="159" t="s">
        <v>1044</v>
      </c>
      <c r="H195" s="158" t="s">
        <v>3</v>
      </c>
      <c r="I195" s="160"/>
      <c r="M195" s="157"/>
      <c r="N195" s="161"/>
      <c r="O195" s="162"/>
      <c r="P195" s="162"/>
      <c r="Q195" s="162"/>
      <c r="R195" s="162"/>
      <c r="S195" s="162"/>
      <c r="T195" s="162"/>
      <c r="U195" s="163"/>
      <c r="AU195" s="158" t="s">
        <v>145</v>
      </c>
      <c r="AV195" s="158" t="s">
        <v>82</v>
      </c>
      <c r="AW195" s="13" t="s">
        <v>80</v>
      </c>
      <c r="AX195" s="13" t="s">
        <v>34</v>
      </c>
      <c r="AY195" s="13" t="s">
        <v>72</v>
      </c>
      <c r="AZ195" s="158" t="s">
        <v>134</v>
      </c>
    </row>
    <row r="196" spans="1:66" s="14" customFormat="1">
      <c r="B196" s="164"/>
      <c r="D196" s="152" t="s">
        <v>145</v>
      </c>
      <c r="E196" s="165" t="s">
        <v>3</v>
      </c>
      <c r="F196" s="166" t="s">
        <v>1181</v>
      </c>
      <c r="H196" s="167">
        <v>3.7999999999999999E-2</v>
      </c>
      <c r="I196" s="168"/>
      <c r="M196" s="164"/>
      <c r="N196" s="169"/>
      <c r="O196" s="170"/>
      <c r="P196" s="170"/>
      <c r="Q196" s="170"/>
      <c r="R196" s="170"/>
      <c r="S196" s="170"/>
      <c r="T196" s="170"/>
      <c r="U196" s="171"/>
      <c r="AU196" s="165" t="s">
        <v>145</v>
      </c>
      <c r="AV196" s="165" t="s">
        <v>82</v>
      </c>
      <c r="AW196" s="14" t="s">
        <v>82</v>
      </c>
      <c r="AX196" s="14" t="s">
        <v>34</v>
      </c>
      <c r="AY196" s="14" t="s">
        <v>72</v>
      </c>
      <c r="AZ196" s="165" t="s">
        <v>134</v>
      </c>
    </row>
    <row r="197" spans="1:66" s="13" customFormat="1">
      <c r="B197" s="157"/>
      <c r="D197" s="152" t="s">
        <v>145</v>
      </c>
      <c r="E197" s="158" t="s">
        <v>3</v>
      </c>
      <c r="F197" s="159" t="s">
        <v>1045</v>
      </c>
      <c r="H197" s="158" t="s">
        <v>3</v>
      </c>
      <c r="I197" s="160"/>
      <c r="M197" s="157"/>
      <c r="N197" s="161"/>
      <c r="O197" s="162"/>
      <c r="P197" s="162"/>
      <c r="Q197" s="162"/>
      <c r="R197" s="162"/>
      <c r="S197" s="162"/>
      <c r="T197" s="162"/>
      <c r="U197" s="163"/>
      <c r="AU197" s="158" t="s">
        <v>145</v>
      </c>
      <c r="AV197" s="158" t="s">
        <v>82</v>
      </c>
      <c r="AW197" s="13" t="s">
        <v>80</v>
      </c>
      <c r="AX197" s="13" t="s">
        <v>34</v>
      </c>
      <c r="AY197" s="13" t="s">
        <v>72</v>
      </c>
      <c r="AZ197" s="158" t="s">
        <v>134</v>
      </c>
    </row>
    <row r="198" spans="1:66" s="14" customFormat="1">
      <c r="B198" s="164"/>
      <c r="D198" s="152" t="s">
        <v>145</v>
      </c>
      <c r="E198" s="165" t="s">
        <v>3</v>
      </c>
      <c r="F198" s="166" t="s">
        <v>1181</v>
      </c>
      <c r="H198" s="167">
        <v>3.7999999999999999E-2</v>
      </c>
      <c r="I198" s="168"/>
      <c r="M198" s="164"/>
      <c r="N198" s="169"/>
      <c r="O198" s="170"/>
      <c r="P198" s="170"/>
      <c r="Q198" s="170"/>
      <c r="R198" s="170"/>
      <c r="S198" s="170"/>
      <c r="T198" s="170"/>
      <c r="U198" s="171"/>
      <c r="AU198" s="165" t="s">
        <v>145</v>
      </c>
      <c r="AV198" s="165" t="s">
        <v>82</v>
      </c>
      <c r="AW198" s="14" t="s">
        <v>82</v>
      </c>
      <c r="AX198" s="14" t="s">
        <v>34</v>
      </c>
      <c r="AY198" s="14" t="s">
        <v>72</v>
      </c>
      <c r="AZ198" s="165" t="s">
        <v>134</v>
      </c>
    </row>
    <row r="199" spans="1:66" s="15" customFormat="1">
      <c r="B199" s="172"/>
      <c r="D199" s="152" t="s">
        <v>145</v>
      </c>
      <c r="E199" s="173" t="s">
        <v>3</v>
      </c>
      <c r="F199" s="174" t="s">
        <v>155</v>
      </c>
      <c r="H199" s="175">
        <v>0.26500000000000001</v>
      </c>
      <c r="I199" s="176"/>
      <c r="M199" s="172"/>
      <c r="N199" s="177"/>
      <c r="O199" s="178"/>
      <c r="P199" s="178"/>
      <c r="Q199" s="178"/>
      <c r="R199" s="178"/>
      <c r="S199" s="178"/>
      <c r="T199" s="178"/>
      <c r="U199" s="179"/>
      <c r="AU199" s="173" t="s">
        <v>145</v>
      </c>
      <c r="AV199" s="173" t="s">
        <v>82</v>
      </c>
      <c r="AW199" s="15" t="s">
        <v>141</v>
      </c>
      <c r="AX199" s="15" t="s">
        <v>34</v>
      </c>
      <c r="AY199" s="15" t="s">
        <v>80</v>
      </c>
      <c r="AZ199" s="173" t="s">
        <v>134</v>
      </c>
    </row>
    <row r="200" spans="1:66" s="2" customFormat="1" ht="14.45" customHeight="1">
      <c r="A200" s="33"/>
      <c r="B200" s="138"/>
      <c r="C200" s="139" t="s">
        <v>221</v>
      </c>
      <c r="D200" s="139" t="s">
        <v>136</v>
      </c>
      <c r="E200" s="140" t="s">
        <v>1141</v>
      </c>
      <c r="F200" s="141" t="s">
        <v>1142</v>
      </c>
      <c r="G200" s="142" t="s">
        <v>139</v>
      </c>
      <c r="H200" s="143">
        <v>78.75</v>
      </c>
      <c r="I200" s="144"/>
      <c r="J200" s="145">
        <f>ROUND(I200*H200,2)</f>
        <v>0</v>
      </c>
      <c r="K200" s="141" t="s">
        <v>140</v>
      </c>
      <c r="L200" s="282" t="s">
        <v>1410</v>
      </c>
      <c r="M200" s="34"/>
      <c r="N200" s="146" t="s">
        <v>3</v>
      </c>
      <c r="O200" s="147" t="s">
        <v>43</v>
      </c>
      <c r="P200" s="54"/>
      <c r="Q200" s="148">
        <f>P200*H200</f>
        <v>0</v>
      </c>
      <c r="R200" s="148">
        <v>0</v>
      </c>
      <c r="S200" s="148">
        <f>R200*H200</f>
        <v>0</v>
      </c>
      <c r="T200" s="148">
        <v>0</v>
      </c>
      <c r="U200" s="149">
        <f>T200*H200</f>
        <v>0</v>
      </c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S200" s="150" t="s">
        <v>141</v>
      </c>
      <c r="AU200" s="150" t="s">
        <v>136</v>
      </c>
      <c r="AV200" s="150" t="s">
        <v>82</v>
      </c>
      <c r="AZ200" s="18" t="s">
        <v>134</v>
      </c>
      <c r="BF200" s="151">
        <f>IF(O200="základní",J200,0)</f>
        <v>0</v>
      </c>
      <c r="BG200" s="151">
        <f>IF(O200="snížená",J200,0)</f>
        <v>0</v>
      </c>
      <c r="BH200" s="151">
        <f>IF(O200="zákl. přenesená",J200,0)</f>
        <v>0</v>
      </c>
      <c r="BI200" s="151">
        <f>IF(O200="sníž. přenesená",J200,0)</f>
        <v>0</v>
      </c>
      <c r="BJ200" s="151">
        <f>IF(O200="nulová",J200,0)</f>
        <v>0</v>
      </c>
      <c r="BK200" s="18" t="s">
        <v>80</v>
      </c>
      <c r="BL200" s="151">
        <f>ROUND(I200*H200,2)</f>
        <v>0</v>
      </c>
      <c r="BM200" s="18" t="s">
        <v>141</v>
      </c>
      <c r="BN200" s="150" t="s">
        <v>1182</v>
      </c>
    </row>
    <row r="201" spans="1:66" s="2" customFormat="1">
      <c r="A201" s="33"/>
      <c r="B201" s="34"/>
      <c r="C201" s="33"/>
      <c r="D201" s="152" t="s">
        <v>143</v>
      </c>
      <c r="E201" s="33"/>
      <c r="F201" s="153" t="s">
        <v>1144</v>
      </c>
      <c r="G201" s="33"/>
      <c r="H201" s="33"/>
      <c r="I201" s="154"/>
      <c r="J201" s="33"/>
      <c r="K201" s="33"/>
      <c r="M201" s="34"/>
      <c r="N201" s="155"/>
      <c r="O201" s="156"/>
      <c r="P201" s="54"/>
      <c r="Q201" s="54"/>
      <c r="R201" s="54"/>
      <c r="S201" s="54"/>
      <c r="T201" s="54"/>
      <c r="U201" s="55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U201" s="18" t="s">
        <v>143</v>
      </c>
      <c r="AV201" s="18" t="s">
        <v>82</v>
      </c>
    </row>
    <row r="202" spans="1:66" s="13" customFormat="1">
      <c r="B202" s="157"/>
      <c r="D202" s="152" t="s">
        <v>145</v>
      </c>
      <c r="E202" s="158" t="s">
        <v>3</v>
      </c>
      <c r="F202" s="159" t="s">
        <v>1038</v>
      </c>
      <c r="H202" s="158" t="s">
        <v>3</v>
      </c>
      <c r="I202" s="160"/>
      <c r="M202" s="157"/>
      <c r="N202" s="161"/>
      <c r="O202" s="162"/>
      <c r="P202" s="162"/>
      <c r="Q202" s="162"/>
      <c r="R202" s="162"/>
      <c r="S202" s="162"/>
      <c r="T202" s="162"/>
      <c r="U202" s="163"/>
      <c r="AU202" s="158" t="s">
        <v>145</v>
      </c>
      <c r="AV202" s="158" t="s">
        <v>82</v>
      </c>
      <c r="AW202" s="13" t="s">
        <v>80</v>
      </c>
      <c r="AX202" s="13" t="s">
        <v>34</v>
      </c>
      <c r="AY202" s="13" t="s">
        <v>72</v>
      </c>
      <c r="AZ202" s="158" t="s">
        <v>134</v>
      </c>
    </row>
    <row r="203" spans="1:66" s="14" customFormat="1">
      <c r="B203" s="164"/>
      <c r="D203" s="152" t="s">
        <v>145</v>
      </c>
      <c r="E203" s="165" t="s">
        <v>3</v>
      </c>
      <c r="F203" s="166" t="s">
        <v>1183</v>
      </c>
      <c r="H203" s="167">
        <v>78.75</v>
      </c>
      <c r="I203" s="168"/>
      <c r="M203" s="164"/>
      <c r="N203" s="169"/>
      <c r="O203" s="170"/>
      <c r="P203" s="170"/>
      <c r="Q203" s="170"/>
      <c r="R203" s="170"/>
      <c r="S203" s="170"/>
      <c r="T203" s="170"/>
      <c r="U203" s="171"/>
      <c r="AU203" s="165" t="s">
        <v>145</v>
      </c>
      <c r="AV203" s="165" t="s">
        <v>82</v>
      </c>
      <c r="AW203" s="14" t="s">
        <v>82</v>
      </c>
      <c r="AX203" s="14" t="s">
        <v>34</v>
      </c>
      <c r="AY203" s="14" t="s">
        <v>80</v>
      </c>
      <c r="AZ203" s="165" t="s">
        <v>134</v>
      </c>
    </row>
    <row r="204" spans="1:66" s="2" customFormat="1" ht="14.45" customHeight="1">
      <c r="A204" s="33"/>
      <c r="B204" s="138"/>
      <c r="C204" s="139" t="s">
        <v>226</v>
      </c>
      <c r="D204" s="139" t="s">
        <v>136</v>
      </c>
      <c r="E204" s="140" t="s">
        <v>1082</v>
      </c>
      <c r="F204" s="141" t="s">
        <v>1083</v>
      </c>
      <c r="G204" s="142" t="s">
        <v>172</v>
      </c>
      <c r="H204" s="143">
        <v>7</v>
      </c>
      <c r="I204" s="144"/>
      <c r="J204" s="145">
        <f>ROUND(I204*H204,2)</f>
        <v>0</v>
      </c>
      <c r="K204" s="141" t="s">
        <v>140</v>
      </c>
      <c r="L204" s="282" t="s">
        <v>1410</v>
      </c>
      <c r="M204" s="34"/>
      <c r="N204" s="146" t="s">
        <v>3</v>
      </c>
      <c r="O204" s="147" t="s">
        <v>43</v>
      </c>
      <c r="P204" s="54"/>
      <c r="Q204" s="148">
        <f>P204*H204</f>
        <v>0</v>
      </c>
      <c r="R204" s="148">
        <v>2.0799999999999998E-3</v>
      </c>
      <c r="S204" s="148">
        <f>R204*H204</f>
        <v>1.4559999999999998E-2</v>
      </c>
      <c r="T204" s="148">
        <v>0</v>
      </c>
      <c r="U204" s="149">
        <f>T204*H204</f>
        <v>0</v>
      </c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S204" s="150" t="s">
        <v>141</v>
      </c>
      <c r="AU204" s="150" t="s">
        <v>136</v>
      </c>
      <c r="AV204" s="150" t="s">
        <v>82</v>
      </c>
      <c r="AZ204" s="18" t="s">
        <v>134</v>
      </c>
      <c r="BF204" s="151">
        <f>IF(O204="základní",J204,0)</f>
        <v>0</v>
      </c>
      <c r="BG204" s="151">
        <f>IF(O204="snížená",J204,0)</f>
        <v>0</v>
      </c>
      <c r="BH204" s="151">
        <f>IF(O204="zákl. přenesená",J204,0)</f>
        <v>0</v>
      </c>
      <c r="BI204" s="151">
        <f>IF(O204="sníž. přenesená",J204,0)</f>
        <v>0</v>
      </c>
      <c r="BJ204" s="151">
        <f>IF(O204="nulová",J204,0)</f>
        <v>0</v>
      </c>
      <c r="BK204" s="18" t="s">
        <v>80</v>
      </c>
      <c r="BL204" s="151">
        <f>ROUND(I204*H204,2)</f>
        <v>0</v>
      </c>
      <c r="BM204" s="18" t="s">
        <v>141</v>
      </c>
      <c r="BN204" s="150" t="s">
        <v>1184</v>
      </c>
    </row>
    <row r="205" spans="1:66" s="2" customFormat="1">
      <c r="A205" s="33"/>
      <c r="B205" s="34"/>
      <c r="C205" s="33"/>
      <c r="D205" s="152" t="s">
        <v>143</v>
      </c>
      <c r="E205" s="33"/>
      <c r="F205" s="153" t="s">
        <v>1085</v>
      </c>
      <c r="G205" s="33"/>
      <c r="H205" s="33"/>
      <c r="I205" s="154"/>
      <c r="J205" s="33"/>
      <c r="K205" s="33"/>
      <c r="M205" s="34"/>
      <c r="N205" s="155"/>
      <c r="O205" s="156"/>
      <c r="P205" s="54"/>
      <c r="Q205" s="54"/>
      <c r="R205" s="54"/>
      <c r="S205" s="54"/>
      <c r="T205" s="54"/>
      <c r="U205" s="55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U205" s="18" t="s">
        <v>143</v>
      </c>
      <c r="AV205" s="18" t="s">
        <v>82</v>
      </c>
    </row>
    <row r="206" spans="1:66" s="13" customFormat="1">
      <c r="B206" s="157"/>
      <c r="D206" s="152" t="s">
        <v>145</v>
      </c>
      <c r="E206" s="158" t="s">
        <v>3</v>
      </c>
      <c r="F206" s="159" t="s">
        <v>1038</v>
      </c>
      <c r="H206" s="158" t="s">
        <v>3</v>
      </c>
      <c r="I206" s="160"/>
      <c r="M206" s="157"/>
      <c r="N206" s="161"/>
      <c r="O206" s="162"/>
      <c r="P206" s="162"/>
      <c r="Q206" s="162"/>
      <c r="R206" s="162"/>
      <c r="S206" s="162"/>
      <c r="T206" s="162"/>
      <c r="U206" s="163"/>
      <c r="AU206" s="158" t="s">
        <v>145</v>
      </c>
      <c r="AV206" s="158" t="s">
        <v>82</v>
      </c>
      <c r="AW206" s="13" t="s">
        <v>80</v>
      </c>
      <c r="AX206" s="13" t="s">
        <v>34</v>
      </c>
      <c r="AY206" s="13" t="s">
        <v>72</v>
      </c>
      <c r="AZ206" s="158" t="s">
        <v>134</v>
      </c>
    </row>
    <row r="207" spans="1:66" s="13" customFormat="1">
      <c r="B207" s="157"/>
      <c r="D207" s="152" t="s">
        <v>145</v>
      </c>
      <c r="E207" s="158" t="s">
        <v>3</v>
      </c>
      <c r="F207" s="159" t="s">
        <v>1147</v>
      </c>
      <c r="H207" s="158" t="s">
        <v>3</v>
      </c>
      <c r="I207" s="160"/>
      <c r="M207" s="157"/>
      <c r="N207" s="161"/>
      <c r="O207" s="162"/>
      <c r="P207" s="162"/>
      <c r="Q207" s="162"/>
      <c r="R207" s="162"/>
      <c r="S207" s="162"/>
      <c r="T207" s="162"/>
      <c r="U207" s="163"/>
      <c r="AU207" s="158" t="s">
        <v>145</v>
      </c>
      <c r="AV207" s="158" t="s">
        <v>82</v>
      </c>
      <c r="AW207" s="13" t="s">
        <v>80</v>
      </c>
      <c r="AX207" s="13" t="s">
        <v>34</v>
      </c>
      <c r="AY207" s="13" t="s">
        <v>72</v>
      </c>
      <c r="AZ207" s="158" t="s">
        <v>134</v>
      </c>
    </row>
    <row r="208" spans="1:66" s="13" customFormat="1">
      <c r="B208" s="157"/>
      <c r="D208" s="152" t="s">
        <v>145</v>
      </c>
      <c r="E208" s="158" t="s">
        <v>3</v>
      </c>
      <c r="F208" s="159" t="s">
        <v>1040</v>
      </c>
      <c r="H208" s="158" t="s">
        <v>3</v>
      </c>
      <c r="I208" s="160"/>
      <c r="M208" s="157"/>
      <c r="N208" s="161"/>
      <c r="O208" s="162"/>
      <c r="P208" s="162"/>
      <c r="Q208" s="162"/>
      <c r="R208" s="162"/>
      <c r="S208" s="162"/>
      <c r="T208" s="162"/>
      <c r="U208" s="163"/>
      <c r="AU208" s="158" t="s">
        <v>145</v>
      </c>
      <c r="AV208" s="158" t="s">
        <v>82</v>
      </c>
      <c r="AW208" s="13" t="s">
        <v>80</v>
      </c>
      <c r="AX208" s="13" t="s">
        <v>34</v>
      </c>
      <c r="AY208" s="13" t="s">
        <v>72</v>
      </c>
      <c r="AZ208" s="158" t="s">
        <v>134</v>
      </c>
    </row>
    <row r="209" spans="1:66" s="14" customFormat="1">
      <c r="B209" s="164"/>
      <c r="D209" s="152" t="s">
        <v>145</v>
      </c>
      <c r="E209" s="165" t="s">
        <v>3</v>
      </c>
      <c r="F209" s="166" t="s">
        <v>80</v>
      </c>
      <c r="H209" s="167">
        <v>1</v>
      </c>
      <c r="I209" s="168"/>
      <c r="M209" s="164"/>
      <c r="N209" s="169"/>
      <c r="O209" s="170"/>
      <c r="P209" s="170"/>
      <c r="Q209" s="170"/>
      <c r="R209" s="170"/>
      <c r="S209" s="170"/>
      <c r="T209" s="170"/>
      <c r="U209" s="171"/>
      <c r="AU209" s="165" t="s">
        <v>145</v>
      </c>
      <c r="AV209" s="165" t="s">
        <v>82</v>
      </c>
      <c r="AW209" s="14" t="s">
        <v>82</v>
      </c>
      <c r="AX209" s="14" t="s">
        <v>34</v>
      </c>
      <c r="AY209" s="14" t="s">
        <v>72</v>
      </c>
      <c r="AZ209" s="165" t="s">
        <v>134</v>
      </c>
    </row>
    <row r="210" spans="1:66" s="13" customFormat="1">
      <c r="B210" s="157"/>
      <c r="D210" s="152" t="s">
        <v>145</v>
      </c>
      <c r="E210" s="158" t="s">
        <v>3</v>
      </c>
      <c r="F210" s="159" t="s">
        <v>1041</v>
      </c>
      <c r="H210" s="158" t="s">
        <v>3</v>
      </c>
      <c r="I210" s="160"/>
      <c r="M210" s="157"/>
      <c r="N210" s="161"/>
      <c r="O210" s="162"/>
      <c r="P210" s="162"/>
      <c r="Q210" s="162"/>
      <c r="R210" s="162"/>
      <c r="S210" s="162"/>
      <c r="T210" s="162"/>
      <c r="U210" s="163"/>
      <c r="AU210" s="158" t="s">
        <v>145</v>
      </c>
      <c r="AV210" s="158" t="s">
        <v>82</v>
      </c>
      <c r="AW210" s="13" t="s">
        <v>80</v>
      </c>
      <c r="AX210" s="13" t="s">
        <v>34</v>
      </c>
      <c r="AY210" s="13" t="s">
        <v>72</v>
      </c>
      <c r="AZ210" s="158" t="s">
        <v>134</v>
      </c>
    </row>
    <row r="211" spans="1:66" s="14" customFormat="1">
      <c r="B211" s="164"/>
      <c r="D211" s="152" t="s">
        <v>145</v>
      </c>
      <c r="E211" s="165" t="s">
        <v>3</v>
      </c>
      <c r="F211" s="166" t="s">
        <v>80</v>
      </c>
      <c r="H211" s="167">
        <v>1</v>
      </c>
      <c r="I211" s="168"/>
      <c r="M211" s="164"/>
      <c r="N211" s="169"/>
      <c r="O211" s="170"/>
      <c r="P211" s="170"/>
      <c r="Q211" s="170"/>
      <c r="R211" s="170"/>
      <c r="S211" s="170"/>
      <c r="T211" s="170"/>
      <c r="U211" s="171"/>
      <c r="AU211" s="165" t="s">
        <v>145</v>
      </c>
      <c r="AV211" s="165" t="s">
        <v>82</v>
      </c>
      <c r="AW211" s="14" t="s">
        <v>82</v>
      </c>
      <c r="AX211" s="14" t="s">
        <v>34</v>
      </c>
      <c r="AY211" s="14" t="s">
        <v>72</v>
      </c>
      <c r="AZ211" s="165" t="s">
        <v>134</v>
      </c>
    </row>
    <row r="212" spans="1:66" s="13" customFormat="1">
      <c r="B212" s="157"/>
      <c r="D212" s="152" t="s">
        <v>145</v>
      </c>
      <c r="E212" s="158" t="s">
        <v>3</v>
      </c>
      <c r="F212" s="159" t="s">
        <v>1042</v>
      </c>
      <c r="H212" s="158" t="s">
        <v>3</v>
      </c>
      <c r="I212" s="160"/>
      <c r="M212" s="157"/>
      <c r="N212" s="161"/>
      <c r="O212" s="162"/>
      <c r="P212" s="162"/>
      <c r="Q212" s="162"/>
      <c r="R212" s="162"/>
      <c r="S212" s="162"/>
      <c r="T212" s="162"/>
      <c r="U212" s="163"/>
      <c r="AU212" s="158" t="s">
        <v>145</v>
      </c>
      <c r="AV212" s="158" t="s">
        <v>82</v>
      </c>
      <c r="AW212" s="13" t="s">
        <v>80</v>
      </c>
      <c r="AX212" s="13" t="s">
        <v>34</v>
      </c>
      <c r="AY212" s="13" t="s">
        <v>72</v>
      </c>
      <c r="AZ212" s="158" t="s">
        <v>134</v>
      </c>
    </row>
    <row r="213" spans="1:66" s="14" customFormat="1">
      <c r="B213" s="164"/>
      <c r="D213" s="152" t="s">
        <v>145</v>
      </c>
      <c r="E213" s="165" t="s">
        <v>3</v>
      </c>
      <c r="F213" s="166" t="s">
        <v>82</v>
      </c>
      <c r="H213" s="167">
        <v>2</v>
      </c>
      <c r="I213" s="168"/>
      <c r="M213" s="164"/>
      <c r="N213" s="169"/>
      <c r="O213" s="170"/>
      <c r="P213" s="170"/>
      <c r="Q213" s="170"/>
      <c r="R213" s="170"/>
      <c r="S213" s="170"/>
      <c r="T213" s="170"/>
      <c r="U213" s="171"/>
      <c r="AU213" s="165" t="s">
        <v>145</v>
      </c>
      <c r="AV213" s="165" t="s">
        <v>82</v>
      </c>
      <c r="AW213" s="14" t="s">
        <v>82</v>
      </c>
      <c r="AX213" s="14" t="s">
        <v>34</v>
      </c>
      <c r="AY213" s="14" t="s">
        <v>72</v>
      </c>
      <c r="AZ213" s="165" t="s">
        <v>134</v>
      </c>
    </row>
    <row r="214" spans="1:66" s="13" customFormat="1">
      <c r="B214" s="157"/>
      <c r="D214" s="152" t="s">
        <v>145</v>
      </c>
      <c r="E214" s="158" t="s">
        <v>3</v>
      </c>
      <c r="F214" s="159" t="s">
        <v>1043</v>
      </c>
      <c r="H214" s="158" t="s">
        <v>3</v>
      </c>
      <c r="I214" s="160"/>
      <c r="M214" s="157"/>
      <c r="N214" s="161"/>
      <c r="O214" s="162"/>
      <c r="P214" s="162"/>
      <c r="Q214" s="162"/>
      <c r="R214" s="162"/>
      <c r="S214" s="162"/>
      <c r="T214" s="162"/>
      <c r="U214" s="163"/>
      <c r="AU214" s="158" t="s">
        <v>145</v>
      </c>
      <c r="AV214" s="158" t="s">
        <v>82</v>
      </c>
      <c r="AW214" s="13" t="s">
        <v>80</v>
      </c>
      <c r="AX214" s="13" t="s">
        <v>34</v>
      </c>
      <c r="AY214" s="13" t="s">
        <v>72</v>
      </c>
      <c r="AZ214" s="158" t="s">
        <v>134</v>
      </c>
    </row>
    <row r="215" spans="1:66" s="14" customFormat="1">
      <c r="B215" s="164"/>
      <c r="D215" s="152" t="s">
        <v>145</v>
      </c>
      <c r="E215" s="165" t="s">
        <v>3</v>
      </c>
      <c r="F215" s="166" t="s">
        <v>80</v>
      </c>
      <c r="H215" s="167">
        <v>1</v>
      </c>
      <c r="I215" s="168"/>
      <c r="M215" s="164"/>
      <c r="N215" s="169"/>
      <c r="O215" s="170"/>
      <c r="P215" s="170"/>
      <c r="Q215" s="170"/>
      <c r="R215" s="170"/>
      <c r="S215" s="170"/>
      <c r="T215" s="170"/>
      <c r="U215" s="171"/>
      <c r="AU215" s="165" t="s">
        <v>145</v>
      </c>
      <c r="AV215" s="165" t="s">
        <v>82</v>
      </c>
      <c r="AW215" s="14" t="s">
        <v>82</v>
      </c>
      <c r="AX215" s="14" t="s">
        <v>34</v>
      </c>
      <c r="AY215" s="14" t="s">
        <v>72</v>
      </c>
      <c r="AZ215" s="165" t="s">
        <v>134</v>
      </c>
    </row>
    <row r="216" spans="1:66" s="13" customFormat="1">
      <c r="B216" s="157"/>
      <c r="D216" s="152" t="s">
        <v>145</v>
      </c>
      <c r="E216" s="158" t="s">
        <v>3</v>
      </c>
      <c r="F216" s="159" t="s">
        <v>1044</v>
      </c>
      <c r="H216" s="158" t="s">
        <v>3</v>
      </c>
      <c r="I216" s="160"/>
      <c r="M216" s="157"/>
      <c r="N216" s="161"/>
      <c r="O216" s="162"/>
      <c r="P216" s="162"/>
      <c r="Q216" s="162"/>
      <c r="R216" s="162"/>
      <c r="S216" s="162"/>
      <c r="T216" s="162"/>
      <c r="U216" s="163"/>
      <c r="AU216" s="158" t="s">
        <v>145</v>
      </c>
      <c r="AV216" s="158" t="s">
        <v>82</v>
      </c>
      <c r="AW216" s="13" t="s">
        <v>80</v>
      </c>
      <c r="AX216" s="13" t="s">
        <v>34</v>
      </c>
      <c r="AY216" s="13" t="s">
        <v>72</v>
      </c>
      <c r="AZ216" s="158" t="s">
        <v>134</v>
      </c>
    </row>
    <row r="217" spans="1:66" s="14" customFormat="1">
      <c r="B217" s="164"/>
      <c r="D217" s="152" t="s">
        <v>145</v>
      </c>
      <c r="E217" s="165" t="s">
        <v>3</v>
      </c>
      <c r="F217" s="166" t="s">
        <v>80</v>
      </c>
      <c r="H217" s="167">
        <v>1</v>
      </c>
      <c r="I217" s="168"/>
      <c r="M217" s="164"/>
      <c r="N217" s="169"/>
      <c r="O217" s="170"/>
      <c r="P217" s="170"/>
      <c r="Q217" s="170"/>
      <c r="R217" s="170"/>
      <c r="S217" s="170"/>
      <c r="T217" s="170"/>
      <c r="U217" s="171"/>
      <c r="AU217" s="165" t="s">
        <v>145</v>
      </c>
      <c r="AV217" s="165" t="s">
        <v>82</v>
      </c>
      <c r="AW217" s="14" t="s">
        <v>82</v>
      </c>
      <c r="AX217" s="14" t="s">
        <v>34</v>
      </c>
      <c r="AY217" s="14" t="s">
        <v>72</v>
      </c>
      <c r="AZ217" s="165" t="s">
        <v>134</v>
      </c>
    </row>
    <row r="218" spans="1:66" s="13" customFormat="1">
      <c r="B218" s="157"/>
      <c r="D218" s="152" t="s">
        <v>145</v>
      </c>
      <c r="E218" s="158" t="s">
        <v>3</v>
      </c>
      <c r="F218" s="159" t="s">
        <v>1045</v>
      </c>
      <c r="H218" s="158" t="s">
        <v>3</v>
      </c>
      <c r="I218" s="160"/>
      <c r="M218" s="157"/>
      <c r="N218" s="161"/>
      <c r="O218" s="162"/>
      <c r="P218" s="162"/>
      <c r="Q218" s="162"/>
      <c r="R218" s="162"/>
      <c r="S218" s="162"/>
      <c r="T218" s="162"/>
      <c r="U218" s="163"/>
      <c r="AU218" s="158" t="s">
        <v>145</v>
      </c>
      <c r="AV218" s="158" t="s">
        <v>82</v>
      </c>
      <c r="AW218" s="13" t="s">
        <v>80</v>
      </c>
      <c r="AX218" s="13" t="s">
        <v>34</v>
      </c>
      <c r="AY218" s="13" t="s">
        <v>72</v>
      </c>
      <c r="AZ218" s="158" t="s">
        <v>134</v>
      </c>
    </row>
    <row r="219" spans="1:66" s="14" customFormat="1">
      <c r="B219" s="164"/>
      <c r="D219" s="152" t="s">
        <v>145</v>
      </c>
      <c r="E219" s="165" t="s">
        <v>3</v>
      </c>
      <c r="F219" s="166" t="s">
        <v>80</v>
      </c>
      <c r="H219" s="167">
        <v>1</v>
      </c>
      <c r="I219" s="168"/>
      <c r="M219" s="164"/>
      <c r="N219" s="169"/>
      <c r="O219" s="170"/>
      <c r="P219" s="170"/>
      <c r="Q219" s="170"/>
      <c r="R219" s="170"/>
      <c r="S219" s="170"/>
      <c r="T219" s="170"/>
      <c r="U219" s="171"/>
      <c r="AU219" s="165" t="s">
        <v>145</v>
      </c>
      <c r="AV219" s="165" t="s">
        <v>82</v>
      </c>
      <c r="AW219" s="14" t="s">
        <v>82</v>
      </c>
      <c r="AX219" s="14" t="s">
        <v>34</v>
      </c>
      <c r="AY219" s="14" t="s">
        <v>72</v>
      </c>
      <c r="AZ219" s="165" t="s">
        <v>134</v>
      </c>
    </row>
    <row r="220" spans="1:66" s="15" customFormat="1">
      <c r="B220" s="172"/>
      <c r="D220" s="152" t="s">
        <v>145</v>
      </c>
      <c r="E220" s="173" t="s">
        <v>3</v>
      </c>
      <c r="F220" s="174" t="s">
        <v>155</v>
      </c>
      <c r="H220" s="175">
        <v>7</v>
      </c>
      <c r="I220" s="176"/>
      <c r="M220" s="172"/>
      <c r="N220" s="177"/>
      <c r="O220" s="178"/>
      <c r="P220" s="178"/>
      <c r="Q220" s="178"/>
      <c r="R220" s="178"/>
      <c r="S220" s="178"/>
      <c r="T220" s="178"/>
      <c r="U220" s="179"/>
      <c r="AU220" s="173" t="s">
        <v>145</v>
      </c>
      <c r="AV220" s="173" t="s">
        <v>82</v>
      </c>
      <c r="AW220" s="15" t="s">
        <v>141</v>
      </c>
      <c r="AX220" s="15" t="s">
        <v>34</v>
      </c>
      <c r="AY220" s="15" t="s">
        <v>80</v>
      </c>
      <c r="AZ220" s="173" t="s">
        <v>134</v>
      </c>
    </row>
    <row r="221" spans="1:66" s="2" customFormat="1" ht="24.2" customHeight="1">
      <c r="A221" s="33"/>
      <c r="B221" s="138"/>
      <c r="C221" s="139" t="s">
        <v>9</v>
      </c>
      <c r="D221" s="139" t="s">
        <v>136</v>
      </c>
      <c r="E221" s="140" t="s">
        <v>1087</v>
      </c>
      <c r="F221" s="141" t="s">
        <v>1088</v>
      </c>
      <c r="G221" s="142" t="s">
        <v>1089</v>
      </c>
      <c r="H221" s="143">
        <v>6.3</v>
      </c>
      <c r="I221" s="144"/>
      <c r="J221" s="145">
        <f>ROUND(I221*H221,2)</f>
        <v>0</v>
      </c>
      <c r="K221" s="141" t="s">
        <v>140</v>
      </c>
      <c r="L221" s="282" t="s">
        <v>1410</v>
      </c>
      <c r="M221" s="34"/>
      <c r="N221" s="146" t="s">
        <v>3</v>
      </c>
      <c r="O221" s="147" t="s">
        <v>43</v>
      </c>
      <c r="P221" s="54"/>
      <c r="Q221" s="148">
        <f>P221*H221</f>
        <v>0</v>
      </c>
      <c r="R221" s="148">
        <v>0</v>
      </c>
      <c r="S221" s="148">
        <f>R221*H221</f>
        <v>0</v>
      </c>
      <c r="T221" s="148">
        <v>0</v>
      </c>
      <c r="U221" s="149">
        <f>T221*H221</f>
        <v>0</v>
      </c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S221" s="150" t="s">
        <v>141</v>
      </c>
      <c r="AU221" s="150" t="s">
        <v>136</v>
      </c>
      <c r="AV221" s="150" t="s">
        <v>82</v>
      </c>
      <c r="AZ221" s="18" t="s">
        <v>134</v>
      </c>
      <c r="BF221" s="151">
        <f>IF(O221="základní",J221,0)</f>
        <v>0</v>
      </c>
      <c r="BG221" s="151">
        <f>IF(O221="snížená",J221,0)</f>
        <v>0</v>
      </c>
      <c r="BH221" s="151">
        <f>IF(O221="zákl. přenesená",J221,0)</f>
        <v>0</v>
      </c>
      <c r="BI221" s="151">
        <f>IF(O221="sníž. přenesená",J221,0)</f>
        <v>0</v>
      </c>
      <c r="BJ221" s="151">
        <f>IF(O221="nulová",J221,0)</f>
        <v>0</v>
      </c>
      <c r="BK221" s="18" t="s">
        <v>80</v>
      </c>
      <c r="BL221" s="151">
        <f>ROUND(I221*H221,2)</f>
        <v>0</v>
      </c>
      <c r="BM221" s="18" t="s">
        <v>141</v>
      </c>
      <c r="BN221" s="150" t="s">
        <v>1185</v>
      </c>
    </row>
    <row r="222" spans="1:66" s="2" customFormat="1">
      <c r="A222" s="33"/>
      <c r="B222" s="34"/>
      <c r="C222" s="33"/>
      <c r="D222" s="152" t="s">
        <v>143</v>
      </c>
      <c r="E222" s="33"/>
      <c r="F222" s="153" t="s">
        <v>1091</v>
      </c>
      <c r="G222" s="33"/>
      <c r="H222" s="33"/>
      <c r="I222" s="154"/>
      <c r="J222" s="33"/>
      <c r="K222" s="33"/>
      <c r="M222" s="34"/>
      <c r="N222" s="155"/>
      <c r="O222" s="156"/>
      <c r="P222" s="54"/>
      <c r="Q222" s="54"/>
      <c r="R222" s="54"/>
      <c r="S222" s="54"/>
      <c r="T222" s="54"/>
      <c r="U222" s="55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U222" s="18" t="s">
        <v>143</v>
      </c>
      <c r="AV222" s="18" t="s">
        <v>82</v>
      </c>
    </row>
    <row r="223" spans="1:66" s="13" customFormat="1">
      <c r="B223" s="157"/>
      <c r="D223" s="152" t="s">
        <v>145</v>
      </c>
      <c r="E223" s="158" t="s">
        <v>3</v>
      </c>
      <c r="F223" s="159" t="s">
        <v>1038</v>
      </c>
      <c r="H223" s="158" t="s">
        <v>3</v>
      </c>
      <c r="I223" s="160"/>
      <c r="M223" s="157"/>
      <c r="N223" s="161"/>
      <c r="O223" s="162"/>
      <c r="P223" s="162"/>
      <c r="Q223" s="162"/>
      <c r="R223" s="162"/>
      <c r="S223" s="162"/>
      <c r="T223" s="162"/>
      <c r="U223" s="163"/>
      <c r="AU223" s="158" t="s">
        <v>145</v>
      </c>
      <c r="AV223" s="158" t="s">
        <v>82</v>
      </c>
      <c r="AW223" s="13" t="s">
        <v>80</v>
      </c>
      <c r="AX223" s="13" t="s">
        <v>34</v>
      </c>
      <c r="AY223" s="13" t="s">
        <v>72</v>
      </c>
      <c r="AZ223" s="158" t="s">
        <v>134</v>
      </c>
    </row>
    <row r="224" spans="1:66" s="14" customFormat="1">
      <c r="B224" s="164"/>
      <c r="D224" s="152" t="s">
        <v>145</v>
      </c>
      <c r="E224" s="165" t="s">
        <v>3</v>
      </c>
      <c r="F224" s="166" t="s">
        <v>1186</v>
      </c>
      <c r="H224" s="167">
        <v>6.3</v>
      </c>
      <c r="I224" s="168"/>
      <c r="M224" s="164"/>
      <c r="N224" s="169"/>
      <c r="O224" s="170"/>
      <c r="P224" s="170"/>
      <c r="Q224" s="170"/>
      <c r="R224" s="170"/>
      <c r="S224" s="170"/>
      <c r="T224" s="170"/>
      <c r="U224" s="171"/>
      <c r="AU224" s="165" t="s">
        <v>145</v>
      </c>
      <c r="AV224" s="165" t="s">
        <v>82</v>
      </c>
      <c r="AW224" s="14" t="s">
        <v>82</v>
      </c>
      <c r="AX224" s="14" t="s">
        <v>34</v>
      </c>
      <c r="AY224" s="14" t="s">
        <v>80</v>
      </c>
      <c r="AZ224" s="165" t="s">
        <v>134</v>
      </c>
    </row>
    <row r="225" spans="1:66" s="2" customFormat="1" ht="14.45" customHeight="1">
      <c r="A225" s="33"/>
      <c r="B225" s="138"/>
      <c r="C225" s="180" t="s">
        <v>235</v>
      </c>
      <c r="D225" s="180" t="s">
        <v>494</v>
      </c>
      <c r="E225" s="181" t="s">
        <v>624</v>
      </c>
      <c r="F225" s="182" t="s">
        <v>625</v>
      </c>
      <c r="G225" s="183" t="s">
        <v>626</v>
      </c>
      <c r="H225" s="184">
        <v>1</v>
      </c>
      <c r="I225" s="185"/>
      <c r="J225" s="186">
        <f>ROUND(I225*H225,2)</f>
        <v>0</v>
      </c>
      <c r="K225" s="182" t="s">
        <v>140</v>
      </c>
      <c r="L225" s="282" t="s">
        <v>1410</v>
      </c>
      <c r="M225" s="187"/>
      <c r="N225" s="188" t="s">
        <v>3</v>
      </c>
      <c r="O225" s="189" t="s">
        <v>43</v>
      </c>
      <c r="P225" s="54"/>
      <c r="Q225" s="148">
        <f>P225*H225</f>
        <v>0</v>
      </c>
      <c r="R225" s="148">
        <v>1E-3</v>
      </c>
      <c r="S225" s="148">
        <f>R225*H225</f>
        <v>1E-3</v>
      </c>
      <c r="T225" s="148">
        <v>0</v>
      </c>
      <c r="U225" s="149">
        <f>T225*H225</f>
        <v>0</v>
      </c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S225" s="150" t="s">
        <v>195</v>
      </c>
      <c r="AU225" s="150" t="s">
        <v>494</v>
      </c>
      <c r="AV225" s="150" t="s">
        <v>82</v>
      </c>
      <c r="AZ225" s="18" t="s">
        <v>134</v>
      </c>
      <c r="BF225" s="151">
        <f>IF(O225="základní",J225,0)</f>
        <v>0</v>
      </c>
      <c r="BG225" s="151">
        <f>IF(O225="snížená",J225,0)</f>
        <v>0</v>
      </c>
      <c r="BH225" s="151">
        <f>IF(O225="zákl. přenesená",J225,0)</f>
        <v>0</v>
      </c>
      <c r="BI225" s="151">
        <f>IF(O225="sníž. přenesená",J225,0)</f>
        <v>0</v>
      </c>
      <c r="BJ225" s="151">
        <f>IF(O225="nulová",J225,0)</f>
        <v>0</v>
      </c>
      <c r="BK225" s="18" t="s">
        <v>80</v>
      </c>
      <c r="BL225" s="151">
        <f>ROUND(I225*H225,2)</f>
        <v>0</v>
      </c>
      <c r="BM225" s="18" t="s">
        <v>141</v>
      </c>
      <c r="BN225" s="150" t="s">
        <v>1187</v>
      </c>
    </row>
    <row r="226" spans="1:66" s="2" customFormat="1">
      <c r="A226" s="33"/>
      <c r="B226" s="34"/>
      <c r="C226" s="33"/>
      <c r="D226" s="152" t="s">
        <v>143</v>
      </c>
      <c r="E226" s="33"/>
      <c r="F226" s="153" t="s">
        <v>625</v>
      </c>
      <c r="G226" s="33"/>
      <c r="H226" s="33"/>
      <c r="I226" s="154"/>
      <c r="J226" s="33"/>
      <c r="K226" s="33"/>
      <c r="M226" s="34"/>
      <c r="N226" s="155"/>
      <c r="O226" s="156"/>
      <c r="P226" s="54"/>
      <c r="Q226" s="54"/>
      <c r="R226" s="54"/>
      <c r="S226" s="54"/>
      <c r="T226" s="54"/>
      <c r="U226" s="55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U226" s="18" t="s">
        <v>143</v>
      </c>
      <c r="AV226" s="18" t="s">
        <v>82</v>
      </c>
    </row>
    <row r="227" spans="1:66" s="13" customFormat="1">
      <c r="B227" s="157"/>
      <c r="D227" s="152" t="s">
        <v>145</v>
      </c>
      <c r="E227" s="158" t="s">
        <v>3</v>
      </c>
      <c r="F227" s="159" t="s">
        <v>1038</v>
      </c>
      <c r="H227" s="158" t="s">
        <v>3</v>
      </c>
      <c r="I227" s="160"/>
      <c r="M227" s="157"/>
      <c r="N227" s="161"/>
      <c r="O227" s="162"/>
      <c r="P227" s="162"/>
      <c r="Q227" s="162"/>
      <c r="R227" s="162"/>
      <c r="S227" s="162"/>
      <c r="T227" s="162"/>
      <c r="U227" s="163"/>
      <c r="AU227" s="158" t="s">
        <v>145</v>
      </c>
      <c r="AV227" s="158" t="s">
        <v>82</v>
      </c>
      <c r="AW227" s="13" t="s">
        <v>80</v>
      </c>
      <c r="AX227" s="13" t="s">
        <v>34</v>
      </c>
      <c r="AY227" s="13" t="s">
        <v>72</v>
      </c>
      <c r="AZ227" s="158" t="s">
        <v>134</v>
      </c>
    </row>
    <row r="228" spans="1:66" s="14" customFormat="1">
      <c r="B228" s="164"/>
      <c r="D228" s="152" t="s">
        <v>145</v>
      </c>
      <c r="E228" s="165" t="s">
        <v>3</v>
      </c>
      <c r="F228" s="166" t="s">
        <v>1188</v>
      </c>
      <c r="H228" s="167">
        <v>3.9E-2</v>
      </c>
      <c r="I228" s="168"/>
      <c r="M228" s="164"/>
      <c r="N228" s="169"/>
      <c r="O228" s="170"/>
      <c r="P228" s="170"/>
      <c r="Q228" s="170"/>
      <c r="R228" s="170"/>
      <c r="S228" s="170"/>
      <c r="T228" s="170"/>
      <c r="U228" s="171"/>
      <c r="AU228" s="165" t="s">
        <v>145</v>
      </c>
      <c r="AV228" s="165" t="s">
        <v>82</v>
      </c>
      <c r="AW228" s="14" t="s">
        <v>82</v>
      </c>
      <c r="AX228" s="14" t="s">
        <v>34</v>
      </c>
      <c r="AY228" s="14" t="s">
        <v>72</v>
      </c>
      <c r="AZ228" s="165" t="s">
        <v>134</v>
      </c>
    </row>
    <row r="229" spans="1:66" s="13" customFormat="1">
      <c r="B229" s="157"/>
      <c r="D229" s="152" t="s">
        <v>145</v>
      </c>
      <c r="E229" s="158" t="s">
        <v>3</v>
      </c>
      <c r="F229" s="159" t="s">
        <v>629</v>
      </c>
      <c r="H229" s="158" t="s">
        <v>3</v>
      </c>
      <c r="I229" s="160"/>
      <c r="M229" s="157"/>
      <c r="N229" s="161"/>
      <c r="O229" s="162"/>
      <c r="P229" s="162"/>
      <c r="Q229" s="162"/>
      <c r="R229" s="162"/>
      <c r="S229" s="162"/>
      <c r="T229" s="162"/>
      <c r="U229" s="163"/>
      <c r="AU229" s="158" t="s">
        <v>145</v>
      </c>
      <c r="AV229" s="158" t="s">
        <v>82</v>
      </c>
      <c r="AW229" s="13" t="s">
        <v>80</v>
      </c>
      <c r="AX229" s="13" t="s">
        <v>34</v>
      </c>
      <c r="AY229" s="13" t="s">
        <v>72</v>
      </c>
      <c r="AZ229" s="158" t="s">
        <v>134</v>
      </c>
    </row>
    <row r="230" spans="1:66" s="14" customFormat="1">
      <c r="B230" s="164"/>
      <c r="D230" s="152" t="s">
        <v>145</v>
      </c>
      <c r="E230" s="165" t="s">
        <v>3</v>
      </c>
      <c r="F230" s="166" t="s">
        <v>1157</v>
      </c>
      <c r="H230" s="167">
        <v>0.96099999999999997</v>
      </c>
      <c r="I230" s="168"/>
      <c r="M230" s="164"/>
      <c r="N230" s="169"/>
      <c r="O230" s="170"/>
      <c r="P230" s="170"/>
      <c r="Q230" s="170"/>
      <c r="R230" s="170"/>
      <c r="S230" s="170"/>
      <c r="T230" s="170"/>
      <c r="U230" s="171"/>
      <c r="AU230" s="165" t="s">
        <v>145</v>
      </c>
      <c r="AV230" s="165" t="s">
        <v>82</v>
      </c>
      <c r="AW230" s="14" t="s">
        <v>82</v>
      </c>
      <c r="AX230" s="14" t="s">
        <v>34</v>
      </c>
      <c r="AY230" s="14" t="s">
        <v>72</v>
      </c>
      <c r="AZ230" s="165" t="s">
        <v>134</v>
      </c>
    </row>
    <row r="231" spans="1:66" s="15" customFormat="1">
      <c r="B231" s="172"/>
      <c r="D231" s="152" t="s">
        <v>145</v>
      </c>
      <c r="E231" s="173" t="s">
        <v>3</v>
      </c>
      <c r="F231" s="174" t="s">
        <v>155</v>
      </c>
      <c r="H231" s="175">
        <v>1</v>
      </c>
      <c r="I231" s="176"/>
      <c r="M231" s="172"/>
      <c r="N231" s="177"/>
      <c r="O231" s="178"/>
      <c r="P231" s="178"/>
      <c r="Q231" s="178"/>
      <c r="R231" s="178"/>
      <c r="S231" s="178"/>
      <c r="T231" s="178"/>
      <c r="U231" s="179"/>
      <c r="AU231" s="173" t="s">
        <v>145</v>
      </c>
      <c r="AV231" s="173" t="s">
        <v>82</v>
      </c>
      <c r="AW231" s="15" t="s">
        <v>141</v>
      </c>
      <c r="AX231" s="15" t="s">
        <v>34</v>
      </c>
      <c r="AY231" s="15" t="s">
        <v>80</v>
      </c>
      <c r="AZ231" s="173" t="s">
        <v>134</v>
      </c>
    </row>
    <row r="232" spans="1:66" s="2" customFormat="1" ht="14.45" customHeight="1">
      <c r="A232" s="33"/>
      <c r="B232" s="138"/>
      <c r="C232" s="139" t="s">
        <v>240</v>
      </c>
      <c r="D232" s="139" t="s">
        <v>136</v>
      </c>
      <c r="E232" s="140" t="s">
        <v>1100</v>
      </c>
      <c r="F232" s="141" t="s">
        <v>1101</v>
      </c>
      <c r="G232" s="142" t="s">
        <v>139</v>
      </c>
      <c r="H232" s="143">
        <v>1.75</v>
      </c>
      <c r="I232" s="144"/>
      <c r="J232" s="145">
        <f>ROUND(I232*H232,2)</f>
        <v>0</v>
      </c>
      <c r="K232" s="141" t="s">
        <v>140</v>
      </c>
      <c r="L232" s="282" t="s">
        <v>1410</v>
      </c>
      <c r="M232" s="34"/>
      <c r="N232" s="146" t="s">
        <v>3</v>
      </c>
      <c r="O232" s="147" t="s">
        <v>43</v>
      </c>
      <c r="P232" s="54"/>
      <c r="Q232" s="148">
        <f>P232*H232</f>
        <v>0</v>
      </c>
      <c r="R232" s="148">
        <v>0</v>
      </c>
      <c r="S232" s="148">
        <f>R232*H232</f>
        <v>0</v>
      </c>
      <c r="T232" s="148">
        <v>0</v>
      </c>
      <c r="U232" s="149">
        <f>T232*H232</f>
        <v>0</v>
      </c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S232" s="150" t="s">
        <v>141</v>
      </c>
      <c r="AU232" s="150" t="s">
        <v>136</v>
      </c>
      <c r="AV232" s="150" t="s">
        <v>82</v>
      </c>
      <c r="AZ232" s="18" t="s">
        <v>134</v>
      </c>
      <c r="BF232" s="151">
        <f>IF(O232="základní",J232,0)</f>
        <v>0</v>
      </c>
      <c r="BG232" s="151">
        <f>IF(O232="snížená",J232,0)</f>
        <v>0</v>
      </c>
      <c r="BH232" s="151">
        <f>IF(O232="zákl. přenesená",J232,0)</f>
        <v>0</v>
      </c>
      <c r="BI232" s="151">
        <f>IF(O232="sníž. přenesená",J232,0)</f>
        <v>0</v>
      </c>
      <c r="BJ232" s="151">
        <f>IF(O232="nulová",J232,0)</f>
        <v>0</v>
      </c>
      <c r="BK232" s="18" t="s">
        <v>80</v>
      </c>
      <c r="BL232" s="151">
        <f>ROUND(I232*H232,2)</f>
        <v>0</v>
      </c>
      <c r="BM232" s="18" t="s">
        <v>141</v>
      </c>
      <c r="BN232" s="150" t="s">
        <v>1189</v>
      </c>
    </row>
    <row r="233" spans="1:66" s="2" customFormat="1">
      <c r="A233" s="33"/>
      <c r="B233" s="34"/>
      <c r="C233" s="33"/>
      <c r="D233" s="152" t="s">
        <v>143</v>
      </c>
      <c r="E233" s="33"/>
      <c r="F233" s="153" t="s">
        <v>1103</v>
      </c>
      <c r="G233" s="33"/>
      <c r="H233" s="33"/>
      <c r="I233" s="154"/>
      <c r="J233" s="33"/>
      <c r="K233" s="33"/>
      <c r="M233" s="34"/>
      <c r="N233" s="155"/>
      <c r="O233" s="156"/>
      <c r="P233" s="54"/>
      <c r="Q233" s="54"/>
      <c r="R233" s="54"/>
      <c r="S233" s="54"/>
      <c r="T233" s="54"/>
      <c r="U233" s="55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U233" s="18" t="s">
        <v>143</v>
      </c>
      <c r="AV233" s="18" t="s">
        <v>82</v>
      </c>
    </row>
    <row r="234" spans="1:66" s="13" customFormat="1">
      <c r="B234" s="157"/>
      <c r="D234" s="152" t="s">
        <v>145</v>
      </c>
      <c r="E234" s="158" t="s">
        <v>3</v>
      </c>
      <c r="F234" s="159" t="s">
        <v>1038</v>
      </c>
      <c r="H234" s="158" t="s">
        <v>3</v>
      </c>
      <c r="I234" s="160"/>
      <c r="M234" s="157"/>
      <c r="N234" s="161"/>
      <c r="O234" s="162"/>
      <c r="P234" s="162"/>
      <c r="Q234" s="162"/>
      <c r="R234" s="162"/>
      <c r="S234" s="162"/>
      <c r="T234" s="162"/>
      <c r="U234" s="163"/>
      <c r="AU234" s="158" t="s">
        <v>145</v>
      </c>
      <c r="AV234" s="158" t="s">
        <v>82</v>
      </c>
      <c r="AW234" s="13" t="s">
        <v>80</v>
      </c>
      <c r="AX234" s="13" t="s">
        <v>34</v>
      </c>
      <c r="AY234" s="13" t="s">
        <v>72</v>
      </c>
      <c r="AZ234" s="158" t="s">
        <v>134</v>
      </c>
    </row>
    <row r="235" spans="1:66" s="13" customFormat="1">
      <c r="B235" s="157"/>
      <c r="D235" s="152" t="s">
        <v>145</v>
      </c>
      <c r="E235" s="158" t="s">
        <v>3</v>
      </c>
      <c r="F235" s="159" t="s">
        <v>1151</v>
      </c>
      <c r="H235" s="158" t="s">
        <v>3</v>
      </c>
      <c r="I235" s="160"/>
      <c r="M235" s="157"/>
      <c r="N235" s="161"/>
      <c r="O235" s="162"/>
      <c r="P235" s="162"/>
      <c r="Q235" s="162"/>
      <c r="R235" s="162"/>
      <c r="S235" s="162"/>
      <c r="T235" s="162"/>
      <c r="U235" s="163"/>
      <c r="AU235" s="158" t="s">
        <v>145</v>
      </c>
      <c r="AV235" s="158" t="s">
        <v>82</v>
      </c>
      <c r="AW235" s="13" t="s">
        <v>80</v>
      </c>
      <c r="AX235" s="13" t="s">
        <v>34</v>
      </c>
      <c r="AY235" s="13" t="s">
        <v>72</v>
      </c>
      <c r="AZ235" s="158" t="s">
        <v>134</v>
      </c>
    </row>
    <row r="236" spans="1:66" s="14" customFormat="1">
      <c r="B236" s="164"/>
      <c r="D236" s="152" t="s">
        <v>145</v>
      </c>
      <c r="E236" s="165" t="s">
        <v>3</v>
      </c>
      <c r="F236" s="166" t="s">
        <v>1190</v>
      </c>
      <c r="H236" s="167">
        <v>1.75</v>
      </c>
      <c r="I236" s="168"/>
      <c r="M236" s="164"/>
      <c r="N236" s="169"/>
      <c r="O236" s="170"/>
      <c r="P236" s="170"/>
      <c r="Q236" s="170"/>
      <c r="R236" s="170"/>
      <c r="S236" s="170"/>
      <c r="T236" s="170"/>
      <c r="U236" s="171"/>
      <c r="AU236" s="165" t="s">
        <v>145</v>
      </c>
      <c r="AV236" s="165" t="s">
        <v>82</v>
      </c>
      <c r="AW236" s="14" t="s">
        <v>82</v>
      </c>
      <c r="AX236" s="14" t="s">
        <v>34</v>
      </c>
      <c r="AY236" s="14" t="s">
        <v>80</v>
      </c>
      <c r="AZ236" s="165" t="s">
        <v>134</v>
      </c>
    </row>
    <row r="237" spans="1:66" s="2" customFormat="1" ht="14.45" customHeight="1">
      <c r="A237" s="33"/>
      <c r="B237" s="138"/>
      <c r="C237" s="180" t="s">
        <v>245</v>
      </c>
      <c r="D237" s="180" t="s">
        <v>494</v>
      </c>
      <c r="E237" s="181" t="s">
        <v>1106</v>
      </c>
      <c r="F237" s="182" t="s">
        <v>1107</v>
      </c>
      <c r="G237" s="183" t="s">
        <v>268</v>
      </c>
      <c r="H237" s="184">
        <v>0.17499999999999999</v>
      </c>
      <c r="I237" s="185"/>
      <c r="J237" s="186">
        <f>ROUND(I237*H237,2)</f>
        <v>0</v>
      </c>
      <c r="K237" s="182" t="s">
        <v>140</v>
      </c>
      <c r="L237" s="282" t="s">
        <v>1410</v>
      </c>
      <c r="M237" s="187"/>
      <c r="N237" s="188" t="s">
        <v>3</v>
      </c>
      <c r="O237" s="189" t="s">
        <v>43</v>
      </c>
      <c r="P237" s="54"/>
      <c r="Q237" s="148">
        <f>P237*H237</f>
        <v>0</v>
      </c>
      <c r="R237" s="148">
        <v>0.2</v>
      </c>
      <c r="S237" s="148">
        <f>R237*H237</f>
        <v>3.4999999999999996E-2</v>
      </c>
      <c r="T237" s="148">
        <v>0</v>
      </c>
      <c r="U237" s="149">
        <f>T237*H237</f>
        <v>0</v>
      </c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S237" s="150" t="s">
        <v>195</v>
      </c>
      <c r="AU237" s="150" t="s">
        <v>494</v>
      </c>
      <c r="AV237" s="150" t="s">
        <v>82</v>
      </c>
      <c r="AZ237" s="18" t="s">
        <v>134</v>
      </c>
      <c r="BF237" s="151">
        <f>IF(O237="základní",J237,0)</f>
        <v>0</v>
      </c>
      <c r="BG237" s="151">
        <f>IF(O237="snížená",J237,0)</f>
        <v>0</v>
      </c>
      <c r="BH237" s="151">
        <f>IF(O237="zákl. přenesená",J237,0)</f>
        <v>0</v>
      </c>
      <c r="BI237" s="151">
        <f>IF(O237="sníž. přenesená",J237,0)</f>
        <v>0</v>
      </c>
      <c r="BJ237" s="151">
        <f>IF(O237="nulová",J237,0)</f>
        <v>0</v>
      </c>
      <c r="BK237" s="18" t="s">
        <v>80</v>
      </c>
      <c r="BL237" s="151">
        <f>ROUND(I237*H237,2)</f>
        <v>0</v>
      </c>
      <c r="BM237" s="18" t="s">
        <v>141</v>
      </c>
      <c r="BN237" s="150" t="s">
        <v>1191</v>
      </c>
    </row>
    <row r="238" spans="1:66" s="2" customFormat="1">
      <c r="A238" s="33"/>
      <c r="B238" s="34"/>
      <c r="C238" s="33"/>
      <c r="D238" s="152" t="s">
        <v>143</v>
      </c>
      <c r="E238" s="33"/>
      <c r="F238" s="153" t="s">
        <v>1107</v>
      </c>
      <c r="G238" s="33"/>
      <c r="H238" s="33"/>
      <c r="I238" s="154"/>
      <c r="J238" s="33"/>
      <c r="K238" s="33"/>
      <c r="M238" s="34"/>
      <c r="N238" s="155"/>
      <c r="O238" s="156"/>
      <c r="P238" s="54"/>
      <c r="Q238" s="54"/>
      <c r="R238" s="54"/>
      <c r="S238" s="54"/>
      <c r="T238" s="54"/>
      <c r="U238" s="55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U238" s="18" t="s">
        <v>143</v>
      </c>
      <c r="AV238" s="18" t="s">
        <v>82</v>
      </c>
    </row>
    <row r="239" spans="1:66" s="13" customFormat="1">
      <c r="B239" s="157"/>
      <c r="D239" s="152" t="s">
        <v>145</v>
      </c>
      <c r="E239" s="158" t="s">
        <v>3</v>
      </c>
      <c r="F239" s="159" t="s">
        <v>1038</v>
      </c>
      <c r="H239" s="158" t="s">
        <v>3</v>
      </c>
      <c r="I239" s="160"/>
      <c r="M239" s="157"/>
      <c r="N239" s="161"/>
      <c r="O239" s="162"/>
      <c r="P239" s="162"/>
      <c r="Q239" s="162"/>
      <c r="R239" s="162"/>
      <c r="S239" s="162"/>
      <c r="T239" s="162"/>
      <c r="U239" s="163"/>
      <c r="AU239" s="158" t="s">
        <v>145</v>
      </c>
      <c r="AV239" s="158" t="s">
        <v>82</v>
      </c>
      <c r="AW239" s="13" t="s">
        <v>80</v>
      </c>
      <c r="AX239" s="13" t="s">
        <v>34</v>
      </c>
      <c r="AY239" s="13" t="s">
        <v>72</v>
      </c>
      <c r="AZ239" s="158" t="s">
        <v>134</v>
      </c>
    </row>
    <row r="240" spans="1:66" s="13" customFormat="1">
      <c r="B240" s="157"/>
      <c r="D240" s="152" t="s">
        <v>145</v>
      </c>
      <c r="E240" s="158" t="s">
        <v>3</v>
      </c>
      <c r="F240" s="159" t="s">
        <v>1151</v>
      </c>
      <c r="H240" s="158" t="s">
        <v>3</v>
      </c>
      <c r="I240" s="160"/>
      <c r="M240" s="157"/>
      <c r="N240" s="161"/>
      <c r="O240" s="162"/>
      <c r="P240" s="162"/>
      <c r="Q240" s="162"/>
      <c r="R240" s="162"/>
      <c r="S240" s="162"/>
      <c r="T240" s="162"/>
      <c r="U240" s="163"/>
      <c r="AU240" s="158" t="s">
        <v>145</v>
      </c>
      <c r="AV240" s="158" t="s">
        <v>82</v>
      </c>
      <c r="AW240" s="13" t="s">
        <v>80</v>
      </c>
      <c r="AX240" s="13" t="s">
        <v>34</v>
      </c>
      <c r="AY240" s="13" t="s">
        <v>72</v>
      </c>
      <c r="AZ240" s="158" t="s">
        <v>134</v>
      </c>
    </row>
    <row r="241" spans="1:66" s="14" customFormat="1">
      <c r="B241" s="164"/>
      <c r="D241" s="152" t="s">
        <v>145</v>
      </c>
      <c r="E241" s="165" t="s">
        <v>3</v>
      </c>
      <c r="F241" s="166" t="s">
        <v>1192</v>
      </c>
      <c r="H241" s="167">
        <v>0.17499999999999999</v>
      </c>
      <c r="I241" s="168"/>
      <c r="M241" s="164"/>
      <c r="N241" s="169"/>
      <c r="O241" s="170"/>
      <c r="P241" s="170"/>
      <c r="Q241" s="170"/>
      <c r="R241" s="170"/>
      <c r="S241" s="170"/>
      <c r="T241" s="170"/>
      <c r="U241" s="171"/>
      <c r="AU241" s="165" t="s">
        <v>145</v>
      </c>
      <c r="AV241" s="165" t="s">
        <v>82</v>
      </c>
      <c r="AW241" s="14" t="s">
        <v>82</v>
      </c>
      <c r="AX241" s="14" t="s">
        <v>34</v>
      </c>
      <c r="AY241" s="14" t="s">
        <v>80</v>
      </c>
      <c r="AZ241" s="165" t="s">
        <v>134</v>
      </c>
    </row>
    <row r="242" spans="1:66" s="2" customFormat="1" ht="14.45" customHeight="1">
      <c r="A242" s="33"/>
      <c r="B242" s="138"/>
      <c r="C242" s="139" t="s">
        <v>250</v>
      </c>
      <c r="D242" s="139" t="s">
        <v>136</v>
      </c>
      <c r="E242" s="140" t="s">
        <v>1110</v>
      </c>
      <c r="F242" s="141" t="s">
        <v>1111</v>
      </c>
      <c r="G242" s="142" t="s">
        <v>268</v>
      </c>
      <c r="H242" s="143">
        <v>9.4499999999999993</v>
      </c>
      <c r="I242" s="144"/>
      <c r="J242" s="145">
        <f>ROUND(I242*H242,2)</f>
        <v>0</v>
      </c>
      <c r="K242" s="141" t="s">
        <v>140</v>
      </c>
      <c r="L242" s="282" t="s">
        <v>1410</v>
      </c>
      <c r="M242" s="34"/>
      <c r="N242" s="146" t="s">
        <v>3</v>
      </c>
      <c r="O242" s="147" t="s">
        <v>43</v>
      </c>
      <c r="P242" s="54"/>
      <c r="Q242" s="148">
        <f>P242*H242</f>
        <v>0</v>
      </c>
      <c r="R242" s="148">
        <v>0</v>
      </c>
      <c r="S242" s="148">
        <f>R242*H242</f>
        <v>0</v>
      </c>
      <c r="T242" s="148">
        <v>0</v>
      </c>
      <c r="U242" s="149">
        <f>T242*H242</f>
        <v>0</v>
      </c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S242" s="150" t="s">
        <v>141</v>
      </c>
      <c r="AU242" s="150" t="s">
        <v>136</v>
      </c>
      <c r="AV242" s="150" t="s">
        <v>82</v>
      </c>
      <c r="AZ242" s="18" t="s">
        <v>134</v>
      </c>
      <c r="BF242" s="151">
        <f>IF(O242="základní",J242,0)</f>
        <v>0</v>
      </c>
      <c r="BG242" s="151">
        <f>IF(O242="snížená",J242,0)</f>
        <v>0</v>
      </c>
      <c r="BH242" s="151">
        <f>IF(O242="zákl. přenesená",J242,0)</f>
        <v>0</v>
      </c>
      <c r="BI242" s="151">
        <f>IF(O242="sníž. přenesená",J242,0)</f>
        <v>0</v>
      </c>
      <c r="BJ242" s="151">
        <f>IF(O242="nulová",J242,0)</f>
        <v>0</v>
      </c>
      <c r="BK242" s="18" t="s">
        <v>80</v>
      </c>
      <c r="BL242" s="151">
        <f>ROUND(I242*H242,2)</f>
        <v>0</v>
      </c>
      <c r="BM242" s="18" t="s">
        <v>141</v>
      </c>
      <c r="BN242" s="150" t="s">
        <v>1193</v>
      </c>
    </row>
    <row r="243" spans="1:66" s="2" customFormat="1">
      <c r="A243" s="33"/>
      <c r="B243" s="34"/>
      <c r="C243" s="33"/>
      <c r="D243" s="152" t="s">
        <v>143</v>
      </c>
      <c r="E243" s="33"/>
      <c r="F243" s="153" t="s">
        <v>1113</v>
      </c>
      <c r="G243" s="33"/>
      <c r="H243" s="33"/>
      <c r="I243" s="154"/>
      <c r="J243" s="33"/>
      <c r="K243" s="33"/>
      <c r="M243" s="34"/>
      <c r="N243" s="155"/>
      <c r="O243" s="156"/>
      <c r="P243" s="54"/>
      <c r="Q243" s="54"/>
      <c r="R243" s="54"/>
      <c r="S243" s="54"/>
      <c r="T243" s="54"/>
      <c r="U243" s="55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U243" s="18" t="s">
        <v>143</v>
      </c>
      <c r="AV243" s="18" t="s">
        <v>82</v>
      </c>
    </row>
    <row r="244" spans="1:66" s="13" customFormat="1">
      <c r="B244" s="157"/>
      <c r="D244" s="152" t="s">
        <v>145</v>
      </c>
      <c r="E244" s="158" t="s">
        <v>3</v>
      </c>
      <c r="F244" s="159" t="s">
        <v>1038</v>
      </c>
      <c r="H244" s="158" t="s">
        <v>3</v>
      </c>
      <c r="I244" s="160"/>
      <c r="M244" s="157"/>
      <c r="N244" s="161"/>
      <c r="O244" s="162"/>
      <c r="P244" s="162"/>
      <c r="Q244" s="162"/>
      <c r="R244" s="162"/>
      <c r="S244" s="162"/>
      <c r="T244" s="162"/>
      <c r="U244" s="163"/>
      <c r="AU244" s="158" t="s">
        <v>145</v>
      </c>
      <c r="AV244" s="158" t="s">
        <v>82</v>
      </c>
      <c r="AW244" s="13" t="s">
        <v>80</v>
      </c>
      <c r="AX244" s="13" t="s">
        <v>34</v>
      </c>
      <c r="AY244" s="13" t="s">
        <v>72</v>
      </c>
      <c r="AZ244" s="158" t="s">
        <v>134</v>
      </c>
    </row>
    <row r="245" spans="1:66" s="13" customFormat="1">
      <c r="B245" s="157"/>
      <c r="D245" s="152" t="s">
        <v>145</v>
      </c>
      <c r="E245" s="158" t="s">
        <v>3</v>
      </c>
      <c r="F245" s="159" t="s">
        <v>1114</v>
      </c>
      <c r="H245" s="158" t="s">
        <v>3</v>
      </c>
      <c r="I245" s="160"/>
      <c r="M245" s="157"/>
      <c r="N245" s="161"/>
      <c r="O245" s="162"/>
      <c r="P245" s="162"/>
      <c r="Q245" s="162"/>
      <c r="R245" s="162"/>
      <c r="S245" s="162"/>
      <c r="T245" s="162"/>
      <c r="U245" s="163"/>
      <c r="AU245" s="158" t="s">
        <v>145</v>
      </c>
      <c r="AV245" s="158" t="s">
        <v>82</v>
      </c>
      <c r="AW245" s="13" t="s">
        <v>80</v>
      </c>
      <c r="AX245" s="13" t="s">
        <v>34</v>
      </c>
      <c r="AY245" s="13" t="s">
        <v>72</v>
      </c>
      <c r="AZ245" s="158" t="s">
        <v>134</v>
      </c>
    </row>
    <row r="246" spans="1:66" s="13" customFormat="1">
      <c r="B246" s="157"/>
      <c r="D246" s="152" t="s">
        <v>145</v>
      </c>
      <c r="E246" s="158" t="s">
        <v>3</v>
      </c>
      <c r="F246" s="159" t="s">
        <v>1115</v>
      </c>
      <c r="H246" s="158" t="s">
        <v>3</v>
      </c>
      <c r="I246" s="160"/>
      <c r="M246" s="157"/>
      <c r="N246" s="161"/>
      <c r="O246" s="162"/>
      <c r="P246" s="162"/>
      <c r="Q246" s="162"/>
      <c r="R246" s="162"/>
      <c r="S246" s="162"/>
      <c r="T246" s="162"/>
      <c r="U246" s="163"/>
      <c r="AU246" s="158" t="s">
        <v>145</v>
      </c>
      <c r="AV246" s="158" t="s">
        <v>82</v>
      </c>
      <c r="AW246" s="13" t="s">
        <v>80</v>
      </c>
      <c r="AX246" s="13" t="s">
        <v>34</v>
      </c>
      <c r="AY246" s="13" t="s">
        <v>72</v>
      </c>
      <c r="AZ246" s="158" t="s">
        <v>134</v>
      </c>
    </row>
    <row r="247" spans="1:66" s="14" customFormat="1">
      <c r="B247" s="164"/>
      <c r="D247" s="152" t="s">
        <v>145</v>
      </c>
      <c r="E247" s="165" t="s">
        <v>3</v>
      </c>
      <c r="F247" s="166" t="s">
        <v>1194</v>
      </c>
      <c r="H247" s="167">
        <v>9.4499999999999993</v>
      </c>
      <c r="I247" s="168"/>
      <c r="M247" s="164"/>
      <c r="N247" s="169"/>
      <c r="O247" s="170"/>
      <c r="P247" s="170"/>
      <c r="Q247" s="170"/>
      <c r="R247" s="170"/>
      <c r="S247" s="170"/>
      <c r="T247" s="170"/>
      <c r="U247" s="171"/>
      <c r="AU247" s="165" t="s">
        <v>145</v>
      </c>
      <c r="AV247" s="165" t="s">
        <v>82</v>
      </c>
      <c r="AW247" s="14" t="s">
        <v>82</v>
      </c>
      <c r="AX247" s="14" t="s">
        <v>34</v>
      </c>
      <c r="AY247" s="14" t="s">
        <v>72</v>
      </c>
      <c r="AZ247" s="165" t="s">
        <v>134</v>
      </c>
    </row>
    <row r="248" spans="1:66" s="15" customFormat="1">
      <c r="B248" s="172"/>
      <c r="D248" s="152" t="s">
        <v>145</v>
      </c>
      <c r="E248" s="173" t="s">
        <v>3</v>
      </c>
      <c r="F248" s="174" t="s">
        <v>155</v>
      </c>
      <c r="H248" s="175">
        <v>9.4499999999999993</v>
      </c>
      <c r="I248" s="176"/>
      <c r="M248" s="172"/>
      <c r="N248" s="177"/>
      <c r="O248" s="178"/>
      <c r="P248" s="178"/>
      <c r="Q248" s="178"/>
      <c r="R248" s="178"/>
      <c r="S248" s="178"/>
      <c r="T248" s="178"/>
      <c r="U248" s="179"/>
      <c r="AU248" s="173" t="s">
        <v>145</v>
      </c>
      <c r="AV248" s="173" t="s">
        <v>82</v>
      </c>
      <c r="AW248" s="15" t="s">
        <v>141</v>
      </c>
      <c r="AX248" s="15" t="s">
        <v>34</v>
      </c>
      <c r="AY248" s="15" t="s">
        <v>80</v>
      </c>
      <c r="AZ248" s="173" t="s">
        <v>134</v>
      </c>
    </row>
    <row r="249" spans="1:66" s="2" customFormat="1" ht="14.45" customHeight="1">
      <c r="A249" s="33"/>
      <c r="B249" s="138"/>
      <c r="C249" s="180" t="s">
        <v>257</v>
      </c>
      <c r="D249" s="180" t="s">
        <v>494</v>
      </c>
      <c r="E249" s="181" t="s">
        <v>1095</v>
      </c>
      <c r="F249" s="182" t="s">
        <v>1096</v>
      </c>
      <c r="G249" s="183" t="s">
        <v>548</v>
      </c>
      <c r="H249" s="184">
        <v>2.52</v>
      </c>
      <c r="I249" s="185"/>
      <c r="J249" s="186">
        <f>ROUND(I249*H249,2)</f>
        <v>0</v>
      </c>
      <c r="K249" s="182" t="s">
        <v>3</v>
      </c>
      <c r="L249" s="282" t="s">
        <v>1410</v>
      </c>
      <c r="M249" s="187"/>
      <c r="N249" s="188" t="s">
        <v>3</v>
      </c>
      <c r="O249" s="189" t="s">
        <v>43</v>
      </c>
      <c r="P249" s="54"/>
      <c r="Q249" s="148">
        <f>P249*H249</f>
        <v>0</v>
      </c>
      <c r="R249" s="148">
        <v>1E-3</v>
      </c>
      <c r="S249" s="148">
        <f>R249*H249</f>
        <v>2.5200000000000001E-3</v>
      </c>
      <c r="T249" s="148">
        <v>0</v>
      </c>
      <c r="U249" s="149">
        <f>T249*H249</f>
        <v>0</v>
      </c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S249" s="150" t="s">
        <v>195</v>
      </c>
      <c r="AU249" s="150" t="s">
        <v>494</v>
      </c>
      <c r="AV249" s="150" t="s">
        <v>82</v>
      </c>
      <c r="AZ249" s="18" t="s">
        <v>134</v>
      </c>
      <c r="BF249" s="151">
        <f>IF(O249="základní",J249,0)</f>
        <v>0</v>
      </c>
      <c r="BG249" s="151">
        <f>IF(O249="snížená",J249,0)</f>
        <v>0</v>
      </c>
      <c r="BH249" s="151">
        <f>IF(O249="zákl. přenesená",J249,0)</f>
        <v>0</v>
      </c>
      <c r="BI249" s="151">
        <f>IF(O249="sníž. přenesená",J249,0)</f>
        <v>0</v>
      </c>
      <c r="BJ249" s="151">
        <f>IF(O249="nulová",J249,0)</f>
        <v>0</v>
      </c>
      <c r="BK249" s="18" t="s">
        <v>80</v>
      </c>
      <c r="BL249" s="151">
        <f>ROUND(I249*H249,2)</f>
        <v>0</v>
      </c>
      <c r="BM249" s="18" t="s">
        <v>141</v>
      </c>
      <c r="BN249" s="150" t="s">
        <v>1195</v>
      </c>
    </row>
    <row r="250" spans="1:66" s="2" customFormat="1">
      <c r="A250" s="33"/>
      <c r="B250" s="34"/>
      <c r="C250" s="33"/>
      <c r="D250" s="152" t="s">
        <v>143</v>
      </c>
      <c r="E250" s="33"/>
      <c r="F250" s="153" t="s">
        <v>1096</v>
      </c>
      <c r="G250" s="33"/>
      <c r="H250" s="33"/>
      <c r="I250" s="154"/>
      <c r="J250" s="33"/>
      <c r="K250" s="33"/>
      <c r="M250" s="34"/>
      <c r="N250" s="155"/>
      <c r="O250" s="156"/>
      <c r="P250" s="54"/>
      <c r="Q250" s="54"/>
      <c r="R250" s="54"/>
      <c r="S250" s="54"/>
      <c r="T250" s="54"/>
      <c r="U250" s="55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U250" s="18" t="s">
        <v>143</v>
      </c>
      <c r="AV250" s="18" t="s">
        <v>82</v>
      </c>
    </row>
    <row r="251" spans="1:66" s="13" customFormat="1">
      <c r="B251" s="157"/>
      <c r="D251" s="152" t="s">
        <v>145</v>
      </c>
      <c r="E251" s="158" t="s">
        <v>3</v>
      </c>
      <c r="F251" s="159" t="s">
        <v>1038</v>
      </c>
      <c r="H251" s="158" t="s">
        <v>3</v>
      </c>
      <c r="I251" s="160"/>
      <c r="M251" s="157"/>
      <c r="N251" s="161"/>
      <c r="O251" s="162"/>
      <c r="P251" s="162"/>
      <c r="Q251" s="162"/>
      <c r="R251" s="162"/>
      <c r="S251" s="162"/>
      <c r="T251" s="162"/>
      <c r="U251" s="163"/>
      <c r="AU251" s="158" t="s">
        <v>145</v>
      </c>
      <c r="AV251" s="158" t="s">
        <v>82</v>
      </c>
      <c r="AW251" s="13" t="s">
        <v>80</v>
      </c>
      <c r="AX251" s="13" t="s">
        <v>34</v>
      </c>
      <c r="AY251" s="13" t="s">
        <v>72</v>
      </c>
      <c r="AZ251" s="158" t="s">
        <v>134</v>
      </c>
    </row>
    <row r="252" spans="1:66" s="13" customFormat="1">
      <c r="B252" s="157"/>
      <c r="D252" s="152" t="s">
        <v>145</v>
      </c>
      <c r="E252" s="158" t="s">
        <v>3</v>
      </c>
      <c r="F252" s="159" t="s">
        <v>1161</v>
      </c>
      <c r="H252" s="158" t="s">
        <v>3</v>
      </c>
      <c r="I252" s="160"/>
      <c r="M252" s="157"/>
      <c r="N252" s="161"/>
      <c r="O252" s="162"/>
      <c r="P252" s="162"/>
      <c r="Q252" s="162"/>
      <c r="R252" s="162"/>
      <c r="S252" s="162"/>
      <c r="T252" s="162"/>
      <c r="U252" s="163"/>
      <c r="AU252" s="158" t="s">
        <v>145</v>
      </c>
      <c r="AV252" s="158" t="s">
        <v>82</v>
      </c>
      <c r="AW252" s="13" t="s">
        <v>80</v>
      </c>
      <c r="AX252" s="13" t="s">
        <v>34</v>
      </c>
      <c r="AY252" s="13" t="s">
        <v>72</v>
      </c>
      <c r="AZ252" s="158" t="s">
        <v>134</v>
      </c>
    </row>
    <row r="253" spans="1:66" s="14" customFormat="1">
      <c r="B253" s="164"/>
      <c r="D253" s="152" t="s">
        <v>145</v>
      </c>
      <c r="E253" s="165" t="s">
        <v>3</v>
      </c>
      <c r="F253" s="166" t="s">
        <v>1196</v>
      </c>
      <c r="H253" s="167">
        <v>2.52</v>
      </c>
      <c r="I253" s="168"/>
      <c r="M253" s="164"/>
      <c r="N253" s="169"/>
      <c r="O253" s="170"/>
      <c r="P253" s="170"/>
      <c r="Q253" s="170"/>
      <c r="R253" s="170"/>
      <c r="S253" s="170"/>
      <c r="T253" s="170"/>
      <c r="U253" s="171"/>
      <c r="AU253" s="165" t="s">
        <v>145</v>
      </c>
      <c r="AV253" s="165" t="s">
        <v>82</v>
      </c>
      <c r="AW253" s="14" t="s">
        <v>82</v>
      </c>
      <c r="AX253" s="14" t="s">
        <v>34</v>
      </c>
      <c r="AY253" s="14" t="s">
        <v>72</v>
      </c>
      <c r="AZ253" s="165" t="s">
        <v>134</v>
      </c>
    </row>
    <row r="254" spans="1:66" s="15" customFormat="1">
      <c r="B254" s="172"/>
      <c r="D254" s="152" t="s">
        <v>145</v>
      </c>
      <c r="E254" s="173" t="s">
        <v>3</v>
      </c>
      <c r="F254" s="174" t="s">
        <v>155</v>
      </c>
      <c r="H254" s="175">
        <v>2.52</v>
      </c>
      <c r="I254" s="176"/>
      <c r="M254" s="172"/>
      <c r="N254" s="177"/>
      <c r="O254" s="178"/>
      <c r="P254" s="178"/>
      <c r="Q254" s="178"/>
      <c r="R254" s="178"/>
      <c r="S254" s="178"/>
      <c r="T254" s="178"/>
      <c r="U254" s="179"/>
      <c r="AU254" s="173" t="s">
        <v>145</v>
      </c>
      <c r="AV254" s="173" t="s">
        <v>82</v>
      </c>
      <c r="AW254" s="15" t="s">
        <v>141</v>
      </c>
      <c r="AX254" s="15" t="s">
        <v>34</v>
      </c>
      <c r="AY254" s="15" t="s">
        <v>80</v>
      </c>
      <c r="AZ254" s="173" t="s">
        <v>134</v>
      </c>
    </row>
    <row r="255" spans="1:66" s="2" customFormat="1" ht="14.45" customHeight="1">
      <c r="A255" s="33"/>
      <c r="B255" s="138"/>
      <c r="C255" s="139" t="s">
        <v>8</v>
      </c>
      <c r="D255" s="139" t="s">
        <v>136</v>
      </c>
      <c r="E255" s="140" t="s">
        <v>1163</v>
      </c>
      <c r="F255" s="141" t="s">
        <v>1164</v>
      </c>
      <c r="G255" s="142" t="s">
        <v>938</v>
      </c>
      <c r="H255" s="143">
        <v>308</v>
      </c>
      <c r="I255" s="144"/>
      <c r="J255" s="145">
        <f>ROUND(I255*H255,2)</f>
        <v>0</v>
      </c>
      <c r="K255" s="141" t="s">
        <v>3</v>
      </c>
      <c r="L255" s="282" t="s">
        <v>1410</v>
      </c>
      <c r="M255" s="34"/>
      <c r="N255" s="146" t="s">
        <v>3</v>
      </c>
      <c r="O255" s="147" t="s">
        <v>43</v>
      </c>
      <c r="P255" s="54"/>
      <c r="Q255" s="148">
        <f>P255*H255</f>
        <v>0</v>
      </c>
      <c r="R255" s="148">
        <v>0</v>
      </c>
      <c r="S255" s="148">
        <f>R255*H255</f>
        <v>0</v>
      </c>
      <c r="T255" s="148">
        <v>0</v>
      </c>
      <c r="U255" s="149">
        <f>T255*H255</f>
        <v>0</v>
      </c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S255" s="150" t="s">
        <v>141</v>
      </c>
      <c r="AU255" s="150" t="s">
        <v>136</v>
      </c>
      <c r="AV255" s="150" t="s">
        <v>82</v>
      </c>
      <c r="AZ255" s="18" t="s">
        <v>134</v>
      </c>
      <c r="BF255" s="151">
        <f>IF(O255="základní",J255,0)</f>
        <v>0</v>
      </c>
      <c r="BG255" s="151">
        <f>IF(O255="snížená",J255,0)</f>
        <v>0</v>
      </c>
      <c r="BH255" s="151">
        <f>IF(O255="zákl. přenesená",J255,0)</f>
        <v>0</v>
      </c>
      <c r="BI255" s="151">
        <f>IF(O255="sníž. přenesená",J255,0)</f>
        <v>0</v>
      </c>
      <c r="BJ255" s="151">
        <f>IF(O255="nulová",J255,0)</f>
        <v>0</v>
      </c>
      <c r="BK255" s="18" t="s">
        <v>80</v>
      </c>
      <c r="BL255" s="151">
        <f>ROUND(I255*H255,2)</f>
        <v>0</v>
      </c>
      <c r="BM255" s="18" t="s">
        <v>141</v>
      </c>
      <c r="BN255" s="150" t="s">
        <v>1197</v>
      </c>
    </row>
    <row r="256" spans="1:66" s="2" customFormat="1">
      <c r="A256" s="33"/>
      <c r="B256" s="34"/>
      <c r="C256" s="33"/>
      <c r="D256" s="152" t="s">
        <v>143</v>
      </c>
      <c r="E256" s="33"/>
      <c r="F256" s="153" t="s">
        <v>1164</v>
      </c>
      <c r="G256" s="33"/>
      <c r="H256" s="33"/>
      <c r="I256" s="154"/>
      <c r="J256" s="33"/>
      <c r="K256" s="33"/>
      <c r="M256" s="34"/>
      <c r="N256" s="155"/>
      <c r="O256" s="156"/>
      <c r="P256" s="54"/>
      <c r="Q256" s="54"/>
      <c r="R256" s="54"/>
      <c r="S256" s="54"/>
      <c r="T256" s="54"/>
      <c r="U256" s="55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U256" s="18" t="s">
        <v>143</v>
      </c>
      <c r="AV256" s="18" t="s">
        <v>82</v>
      </c>
    </row>
    <row r="257" spans="1:66" s="13" customFormat="1">
      <c r="B257" s="157"/>
      <c r="D257" s="152" t="s">
        <v>145</v>
      </c>
      <c r="E257" s="158" t="s">
        <v>3</v>
      </c>
      <c r="F257" s="159" t="s">
        <v>146</v>
      </c>
      <c r="H257" s="158" t="s">
        <v>3</v>
      </c>
      <c r="I257" s="160"/>
      <c r="M257" s="157"/>
      <c r="N257" s="161"/>
      <c r="O257" s="162"/>
      <c r="P257" s="162"/>
      <c r="Q257" s="162"/>
      <c r="R257" s="162"/>
      <c r="S257" s="162"/>
      <c r="T257" s="162"/>
      <c r="U257" s="163"/>
      <c r="AU257" s="158" t="s">
        <v>145</v>
      </c>
      <c r="AV257" s="158" t="s">
        <v>82</v>
      </c>
      <c r="AW257" s="13" t="s">
        <v>80</v>
      </c>
      <c r="AX257" s="13" t="s">
        <v>34</v>
      </c>
      <c r="AY257" s="13" t="s">
        <v>72</v>
      </c>
      <c r="AZ257" s="158" t="s">
        <v>134</v>
      </c>
    </row>
    <row r="258" spans="1:66" s="14" customFormat="1">
      <c r="B258" s="164"/>
      <c r="D258" s="152" t="s">
        <v>145</v>
      </c>
      <c r="E258" s="165" t="s">
        <v>3</v>
      </c>
      <c r="F258" s="166" t="s">
        <v>1198</v>
      </c>
      <c r="H258" s="167">
        <v>308</v>
      </c>
      <c r="I258" s="168"/>
      <c r="M258" s="164"/>
      <c r="N258" s="169"/>
      <c r="O258" s="170"/>
      <c r="P258" s="170"/>
      <c r="Q258" s="170"/>
      <c r="R258" s="170"/>
      <c r="S258" s="170"/>
      <c r="T258" s="170"/>
      <c r="U258" s="171"/>
      <c r="AU258" s="165" t="s">
        <v>145</v>
      </c>
      <c r="AV258" s="165" t="s">
        <v>82</v>
      </c>
      <c r="AW258" s="14" t="s">
        <v>82</v>
      </c>
      <c r="AX258" s="14" t="s">
        <v>34</v>
      </c>
      <c r="AY258" s="14" t="s">
        <v>80</v>
      </c>
      <c r="AZ258" s="165" t="s">
        <v>134</v>
      </c>
    </row>
    <row r="259" spans="1:66" s="12" customFormat="1" ht="22.9" customHeight="1">
      <c r="B259" s="125"/>
      <c r="D259" s="126" t="s">
        <v>71</v>
      </c>
      <c r="E259" s="136" t="s">
        <v>919</v>
      </c>
      <c r="F259" s="136" t="s">
        <v>920</v>
      </c>
      <c r="I259" s="128"/>
      <c r="J259" s="137">
        <f>BL259</f>
        <v>0</v>
      </c>
      <c r="L259" s="281"/>
      <c r="M259" s="125"/>
      <c r="N259" s="130"/>
      <c r="O259" s="131"/>
      <c r="P259" s="131"/>
      <c r="Q259" s="132">
        <f>SUM(Q260:Q261)</f>
        <v>0</v>
      </c>
      <c r="R259" s="131"/>
      <c r="S259" s="132">
        <f>SUM(S260:S261)</f>
        <v>0</v>
      </c>
      <c r="T259" s="131"/>
      <c r="U259" s="133">
        <f>SUM(U260:U261)</f>
        <v>0</v>
      </c>
      <c r="AS259" s="126" t="s">
        <v>80</v>
      </c>
      <c r="AU259" s="134" t="s">
        <v>71</v>
      </c>
      <c r="AV259" s="134" t="s">
        <v>80</v>
      </c>
      <c r="AZ259" s="126" t="s">
        <v>134</v>
      </c>
      <c r="BL259" s="135">
        <f>SUM(BL260:BL261)</f>
        <v>0</v>
      </c>
    </row>
    <row r="260" spans="1:66" s="2" customFormat="1" ht="14.45" customHeight="1">
      <c r="A260" s="33"/>
      <c r="B260" s="138"/>
      <c r="C260" s="139" t="s">
        <v>278</v>
      </c>
      <c r="D260" s="139" t="s">
        <v>136</v>
      </c>
      <c r="E260" s="140" t="s">
        <v>1117</v>
      </c>
      <c r="F260" s="141" t="s">
        <v>1118</v>
      </c>
      <c r="G260" s="142" t="s">
        <v>469</v>
      </c>
      <c r="H260" s="143">
        <v>0.251</v>
      </c>
      <c r="I260" s="144"/>
      <c r="J260" s="145">
        <f>ROUND(I260*H260,2)</f>
        <v>0</v>
      </c>
      <c r="K260" s="141" t="s">
        <v>140</v>
      </c>
      <c r="L260" s="282" t="s">
        <v>1410</v>
      </c>
      <c r="M260" s="34"/>
      <c r="N260" s="146" t="s">
        <v>3</v>
      </c>
      <c r="O260" s="147" t="s">
        <v>43</v>
      </c>
      <c r="P260" s="54"/>
      <c r="Q260" s="148">
        <f>P260*H260</f>
        <v>0</v>
      </c>
      <c r="R260" s="148">
        <v>0</v>
      </c>
      <c r="S260" s="148">
        <f>R260*H260</f>
        <v>0</v>
      </c>
      <c r="T260" s="148">
        <v>0</v>
      </c>
      <c r="U260" s="149">
        <f>T260*H260</f>
        <v>0</v>
      </c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S260" s="150" t="s">
        <v>141</v>
      </c>
      <c r="AU260" s="150" t="s">
        <v>136</v>
      </c>
      <c r="AV260" s="150" t="s">
        <v>82</v>
      </c>
      <c r="AZ260" s="18" t="s">
        <v>134</v>
      </c>
      <c r="BF260" s="151">
        <f>IF(O260="základní",J260,0)</f>
        <v>0</v>
      </c>
      <c r="BG260" s="151">
        <f>IF(O260="snížená",J260,0)</f>
        <v>0</v>
      </c>
      <c r="BH260" s="151">
        <f>IF(O260="zákl. přenesená",J260,0)</f>
        <v>0</v>
      </c>
      <c r="BI260" s="151">
        <f>IF(O260="sníž. přenesená",J260,0)</f>
        <v>0</v>
      </c>
      <c r="BJ260" s="151">
        <f>IF(O260="nulová",J260,0)</f>
        <v>0</v>
      </c>
      <c r="BK260" s="18" t="s">
        <v>80</v>
      </c>
      <c r="BL260" s="151">
        <f>ROUND(I260*H260,2)</f>
        <v>0</v>
      </c>
      <c r="BM260" s="18" t="s">
        <v>141</v>
      </c>
      <c r="BN260" s="150" t="s">
        <v>1199</v>
      </c>
    </row>
    <row r="261" spans="1:66" s="2" customFormat="1">
      <c r="A261" s="33"/>
      <c r="B261" s="34"/>
      <c r="C261" s="33"/>
      <c r="D261" s="152" t="s">
        <v>143</v>
      </c>
      <c r="E261" s="33"/>
      <c r="F261" s="153" t="s">
        <v>1120</v>
      </c>
      <c r="G261" s="33"/>
      <c r="H261" s="33"/>
      <c r="I261" s="154"/>
      <c r="J261" s="33"/>
      <c r="K261" s="33"/>
      <c r="M261" s="34"/>
      <c r="N261" s="194"/>
      <c r="O261" s="195"/>
      <c r="P261" s="196"/>
      <c r="Q261" s="196"/>
      <c r="R261" s="196"/>
      <c r="S261" s="196"/>
      <c r="T261" s="196"/>
      <c r="U261" s="197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U261" s="18" t="s">
        <v>143</v>
      </c>
      <c r="AV261" s="18" t="s">
        <v>82</v>
      </c>
    </row>
    <row r="262" spans="1:66" s="2" customFormat="1" ht="6.95" customHeight="1">
      <c r="A262" s="33"/>
      <c r="B262" s="43"/>
      <c r="C262" s="44"/>
      <c r="D262" s="44"/>
      <c r="E262" s="44"/>
      <c r="F262" s="44"/>
      <c r="G262" s="44"/>
      <c r="H262" s="44"/>
      <c r="I262" s="44"/>
      <c r="J262" s="44"/>
      <c r="K262" s="44"/>
      <c r="L262" s="283"/>
      <c r="M262" s="34"/>
      <c r="N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</row>
  </sheetData>
  <autoFilter ref="C81:K261" xr:uid="{00000000-0009-0000-0000-000004000000}"/>
  <mergeCells count="9">
    <mergeCell ref="E50:H50"/>
    <mergeCell ref="E72:H72"/>
    <mergeCell ref="E74:H74"/>
    <mergeCell ref="M2:W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N136"/>
  <sheetViews>
    <sheetView showGridLines="0" workbookViewId="0">
      <selection activeCell="L7" sqref="L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2" width="22.3320312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1" width="14.1640625" style="1" hidden="1" customWidth="1"/>
    <col min="22" max="22" width="16.33203125" style="1" hidden="1" customWidth="1"/>
    <col min="23" max="23" width="12.33203125" style="1" customWidth="1"/>
    <col min="24" max="24" width="16.33203125" style="1" customWidth="1"/>
    <col min="25" max="25" width="12.33203125" style="1" customWidth="1"/>
    <col min="26" max="26" width="15" style="1" customWidth="1"/>
    <col min="27" max="27" width="11" style="1" customWidth="1"/>
    <col min="28" max="28" width="15" style="1" customWidth="1"/>
    <col min="29" max="29" width="16.33203125" style="1" customWidth="1"/>
    <col min="30" max="30" width="11" style="1" customWidth="1"/>
    <col min="31" max="31" width="15" style="1" customWidth="1"/>
    <col min="32" max="32" width="16.33203125" style="1" customWidth="1"/>
    <col min="45" max="66" width="9.33203125" style="1" hidden="1"/>
  </cols>
  <sheetData>
    <row r="2" spans="1:47" s="1" customFormat="1" ht="36.950000000000003" customHeight="1">
      <c r="M2" s="286" t="s">
        <v>6</v>
      </c>
      <c r="N2" s="287"/>
      <c r="O2" s="287"/>
      <c r="P2" s="287"/>
      <c r="Q2" s="287"/>
      <c r="R2" s="287"/>
      <c r="S2" s="287"/>
      <c r="T2" s="287"/>
      <c r="U2" s="287"/>
      <c r="V2" s="287"/>
      <c r="W2" s="287"/>
      <c r="AU2" s="18" t="s">
        <v>94</v>
      </c>
    </row>
    <row r="3" spans="1:47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U3" s="18" t="s">
        <v>82</v>
      </c>
    </row>
    <row r="4" spans="1:47" s="1" customFormat="1" ht="24.95" customHeight="1">
      <c r="B4" s="21"/>
      <c r="D4" s="22" t="s">
        <v>95</v>
      </c>
      <c r="M4" s="21"/>
      <c r="N4" s="89" t="s">
        <v>11</v>
      </c>
      <c r="AU4" s="18" t="s">
        <v>4</v>
      </c>
    </row>
    <row r="5" spans="1:47" s="1" customFormat="1" ht="6.95" customHeight="1">
      <c r="B5" s="21"/>
      <c r="M5" s="21"/>
    </row>
    <row r="6" spans="1:47" s="1" customFormat="1" ht="12" customHeight="1">
      <c r="B6" s="21"/>
      <c r="D6" s="28" t="s">
        <v>17</v>
      </c>
      <c r="M6" s="21"/>
    </row>
    <row r="7" spans="1:47" s="1" customFormat="1" ht="16.5" customHeight="1">
      <c r="B7" s="21"/>
      <c r="E7" s="325" t="str">
        <f>'Rekapitulace stavby'!K6</f>
        <v>Realizace společných zařízení v k. ú. Stará Ves n. O. - I. etapa</v>
      </c>
      <c r="F7" s="326"/>
      <c r="G7" s="326"/>
      <c r="H7" s="326"/>
      <c r="M7" s="21"/>
    </row>
    <row r="8" spans="1:47" s="2" customFormat="1" ht="12" customHeight="1">
      <c r="A8" s="33"/>
      <c r="B8" s="34"/>
      <c r="C8" s="33"/>
      <c r="D8" s="28" t="s">
        <v>96</v>
      </c>
      <c r="E8" s="33"/>
      <c r="F8" s="33"/>
      <c r="G8" s="33"/>
      <c r="H8" s="33"/>
      <c r="I8" s="33"/>
      <c r="J8" s="33"/>
      <c r="K8" s="33"/>
      <c r="L8" s="33"/>
      <c r="M8" s="90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</row>
    <row r="9" spans="1:47" s="2" customFormat="1" ht="16.5" customHeight="1">
      <c r="A9" s="33"/>
      <c r="B9" s="34"/>
      <c r="C9" s="33"/>
      <c r="D9" s="33"/>
      <c r="E9" s="315" t="s">
        <v>1200</v>
      </c>
      <c r="F9" s="324"/>
      <c r="G9" s="324"/>
      <c r="H9" s="324"/>
      <c r="I9" s="33"/>
      <c r="J9" s="33"/>
      <c r="K9" s="33"/>
      <c r="L9" s="33"/>
      <c r="M9" s="90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</row>
    <row r="10" spans="1:47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90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</row>
    <row r="11" spans="1:47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33"/>
      <c r="M11" s="9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47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>
        <f>'Rekapitulace stavby'!AN8</f>
        <v>0</v>
      </c>
      <c r="K12" s="33"/>
      <c r="L12" s="33"/>
      <c r="M12" s="90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</row>
    <row r="13" spans="1:47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90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</row>
    <row r="14" spans="1:47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26</v>
      </c>
      <c r="K14" s="33"/>
      <c r="L14" s="33"/>
      <c r="M14" s="90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</row>
    <row r="15" spans="1:47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33"/>
      <c r="M15" s="90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</row>
    <row r="16" spans="1:47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90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33"/>
      <c r="M17" s="90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s="2" customFormat="1" ht="18" customHeight="1">
      <c r="A18" s="33"/>
      <c r="B18" s="34"/>
      <c r="C18" s="33"/>
      <c r="D18" s="33"/>
      <c r="E18" s="327" t="str">
        <f>'Rekapitulace stavby'!E14</f>
        <v>Vyplň údaj</v>
      </c>
      <c r="F18" s="298"/>
      <c r="G18" s="298"/>
      <c r="H18" s="298"/>
      <c r="I18" s="28" t="s">
        <v>28</v>
      </c>
      <c r="J18" s="29" t="str">
        <f>'Rekapitulace stavby'!AN14</f>
        <v>Vyplň údaj</v>
      </c>
      <c r="K18" s="33"/>
      <c r="L18" s="33"/>
      <c r="M18" s="90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90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25</v>
      </c>
      <c r="J20" s="26" t="s">
        <v>32</v>
      </c>
      <c r="K20" s="33"/>
      <c r="L20" s="33"/>
      <c r="M20" s="90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s="2" customFormat="1" ht="18" customHeight="1">
      <c r="A21" s="33"/>
      <c r="B21" s="34"/>
      <c r="C21" s="33"/>
      <c r="D21" s="33"/>
      <c r="E21" s="26" t="s">
        <v>33</v>
      </c>
      <c r="F21" s="33"/>
      <c r="G21" s="33"/>
      <c r="H21" s="33"/>
      <c r="I21" s="28" t="s">
        <v>28</v>
      </c>
      <c r="J21" s="26" t="s">
        <v>3</v>
      </c>
      <c r="K21" s="33"/>
      <c r="L21" s="33"/>
      <c r="M21" s="90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90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s="2" customFormat="1" ht="12" customHeight="1">
      <c r="A23" s="33"/>
      <c r="B23" s="34"/>
      <c r="C23" s="33"/>
      <c r="D23" s="28" t="s">
        <v>35</v>
      </c>
      <c r="E23" s="33"/>
      <c r="F23" s="33"/>
      <c r="G23" s="33"/>
      <c r="H23" s="33"/>
      <c r="I23" s="28" t="s">
        <v>25</v>
      </c>
      <c r="J23" s="26" t="s">
        <v>3</v>
      </c>
      <c r="K23" s="33"/>
      <c r="L23" s="33"/>
      <c r="M23" s="90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s="2" customFormat="1" ht="18" customHeight="1">
      <c r="A24" s="33"/>
      <c r="B24" s="34"/>
      <c r="C24" s="33"/>
      <c r="D24" s="33"/>
      <c r="E24" s="26" t="s">
        <v>98</v>
      </c>
      <c r="F24" s="33"/>
      <c r="G24" s="33"/>
      <c r="H24" s="33"/>
      <c r="I24" s="28" t="s">
        <v>28</v>
      </c>
      <c r="J24" s="26" t="s">
        <v>3</v>
      </c>
      <c r="K24" s="33"/>
      <c r="L24" s="33"/>
      <c r="M24" s="90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90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</row>
    <row r="26" spans="1:32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33"/>
      <c r="M26" s="90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16.5" customHeight="1">
      <c r="A27" s="91"/>
      <c r="B27" s="92"/>
      <c r="C27" s="91"/>
      <c r="D27" s="91"/>
      <c r="E27" s="302" t="s">
        <v>3</v>
      </c>
      <c r="F27" s="302"/>
      <c r="G27" s="302"/>
      <c r="H27" s="302"/>
      <c r="I27" s="91"/>
      <c r="J27" s="91"/>
      <c r="K27" s="91"/>
      <c r="L27" s="91"/>
      <c r="M27" s="93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</row>
    <row r="28" spans="1:32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90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</row>
    <row r="29" spans="1:32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279"/>
      <c r="M29" s="90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</row>
    <row r="30" spans="1:32" s="2" customFormat="1" ht="25.35" customHeight="1">
      <c r="A30" s="33"/>
      <c r="B30" s="34"/>
      <c r="C30" s="33"/>
      <c r="D30" s="94" t="s">
        <v>38</v>
      </c>
      <c r="E30" s="33"/>
      <c r="F30" s="33"/>
      <c r="G30" s="33"/>
      <c r="H30" s="33"/>
      <c r="I30" s="33"/>
      <c r="J30" s="67">
        <f>ROUND(J82, 2)</f>
        <v>0</v>
      </c>
      <c r="K30" s="33"/>
      <c r="L30" s="33"/>
      <c r="M30" s="90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</row>
    <row r="31" spans="1:32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279"/>
      <c r="M31" s="90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</row>
    <row r="32" spans="1:32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33"/>
      <c r="M32" s="90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</row>
    <row r="33" spans="1:32" s="2" customFormat="1" ht="14.45" customHeight="1">
      <c r="A33" s="33"/>
      <c r="B33" s="34"/>
      <c r="C33" s="33"/>
      <c r="D33" s="95" t="s">
        <v>42</v>
      </c>
      <c r="E33" s="28" t="s">
        <v>43</v>
      </c>
      <c r="F33" s="96">
        <f>ROUND((SUM(BF82:BF135)),  2)</f>
        <v>0</v>
      </c>
      <c r="G33" s="33"/>
      <c r="H33" s="33"/>
      <c r="I33" s="97">
        <v>0.21</v>
      </c>
      <c r="J33" s="96">
        <f>ROUND(((SUM(BF82:BF135))*I33),  2)</f>
        <v>0</v>
      </c>
      <c r="K33" s="33"/>
      <c r="L33" s="33"/>
      <c r="M33" s="90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</row>
    <row r="34" spans="1:32" s="2" customFormat="1" ht="14.45" customHeight="1">
      <c r="A34" s="33"/>
      <c r="B34" s="34"/>
      <c r="C34" s="33"/>
      <c r="D34" s="33"/>
      <c r="E34" s="28" t="s">
        <v>44</v>
      </c>
      <c r="F34" s="96">
        <f>ROUND((SUM(BG82:BG135)),  2)</f>
        <v>0</v>
      </c>
      <c r="G34" s="33"/>
      <c r="H34" s="33"/>
      <c r="I34" s="97">
        <v>0.15</v>
      </c>
      <c r="J34" s="96">
        <f>ROUND(((SUM(BG82:BG135))*I34),  2)</f>
        <v>0</v>
      </c>
      <c r="K34" s="33"/>
      <c r="L34" s="33"/>
      <c r="M34" s="90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s="2" customFormat="1" ht="14.45" hidden="1" customHeight="1">
      <c r="A35" s="33"/>
      <c r="B35" s="34"/>
      <c r="C35" s="33"/>
      <c r="D35" s="33"/>
      <c r="E35" s="28" t="s">
        <v>45</v>
      </c>
      <c r="F35" s="96">
        <f>ROUND((SUM(BH82:BH135)),  2)</f>
        <v>0</v>
      </c>
      <c r="G35" s="33"/>
      <c r="H35" s="33"/>
      <c r="I35" s="97">
        <v>0.21</v>
      </c>
      <c r="J35" s="96">
        <f>0</f>
        <v>0</v>
      </c>
      <c r="K35" s="33"/>
      <c r="L35" s="33"/>
      <c r="M35" s="90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s="2" customFormat="1" ht="14.45" hidden="1" customHeight="1">
      <c r="A36" s="33"/>
      <c r="B36" s="34"/>
      <c r="C36" s="33"/>
      <c r="D36" s="33"/>
      <c r="E36" s="28" t="s">
        <v>46</v>
      </c>
      <c r="F36" s="96">
        <f>ROUND((SUM(BI82:BI135)),  2)</f>
        <v>0</v>
      </c>
      <c r="G36" s="33"/>
      <c r="H36" s="33"/>
      <c r="I36" s="97">
        <v>0.15</v>
      </c>
      <c r="J36" s="96">
        <f>0</f>
        <v>0</v>
      </c>
      <c r="K36" s="33"/>
      <c r="L36" s="33"/>
      <c r="M36" s="90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s="2" customFormat="1" ht="14.45" hidden="1" customHeight="1">
      <c r="A37" s="33"/>
      <c r="B37" s="34"/>
      <c r="C37" s="33"/>
      <c r="D37" s="33"/>
      <c r="E37" s="28" t="s">
        <v>47</v>
      </c>
      <c r="F37" s="96">
        <f>ROUND((SUM(BJ82:BJ135)),  2)</f>
        <v>0</v>
      </c>
      <c r="G37" s="33"/>
      <c r="H37" s="33"/>
      <c r="I37" s="97">
        <v>0</v>
      </c>
      <c r="J37" s="96">
        <f>0</f>
        <v>0</v>
      </c>
      <c r="K37" s="33"/>
      <c r="L37" s="33"/>
      <c r="M37" s="90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90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</row>
    <row r="39" spans="1:32" s="2" customFormat="1" ht="25.35" customHeight="1">
      <c r="A39" s="33"/>
      <c r="B39" s="34"/>
      <c r="C39" s="98"/>
      <c r="D39" s="99" t="s">
        <v>48</v>
      </c>
      <c r="E39" s="56"/>
      <c r="F39" s="56"/>
      <c r="G39" s="100" t="s">
        <v>49</v>
      </c>
      <c r="H39" s="101" t="s">
        <v>50</v>
      </c>
      <c r="I39" s="56"/>
      <c r="J39" s="102">
        <f>SUM(J30:J37)</f>
        <v>0</v>
      </c>
      <c r="K39" s="103"/>
      <c r="L39" s="280"/>
      <c r="M39" s="90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</row>
    <row r="40" spans="1:32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283"/>
      <c r="M40" s="90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</row>
    <row r="44" spans="1:32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284"/>
      <c r="M44" s="90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</row>
    <row r="45" spans="1:32" s="2" customFormat="1" ht="24.95" customHeight="1">
      <c r="A45" s="33"/>
      <c r="B45" s="34"/>
      <c r="C45" s="22" t="s">
        <v>99</v>
      </c>
      <c r="D45" s="33"/>
      <c r="E45" s="33"/>
      <c r="F45" s="33"/>
      <c r="G45" s="33"/>
      <c r="H45" s="33"/>
      <c r="I45" s="33"/>
      <c r="J45" s="33"/>
      <c r="K45" s="33"/>
      <c r="L45" s="33"/>
      <c r="M45" s="90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</row>
    <row r="46" spans="1:32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90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</row>
    <row r="47" spans="1:32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33"/>
      <c r="M47" s="90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</row>
    <row r="48" spans="1:32" s="2" customFormat="1" ht="16.5" customHeight="1">
      <c r="A48" s="33"/>
      <c r="B48" s="34"/>
      <c r="C48" s="33"/>
      <c r="D48" s="33"/>
      <c r="E48" s="325" t="str">
        <f>E7</f>
        <v>Realizace společných zařízení v k. ú. Stará Ves n. O. - I. etapa</v>
      </c>
      <c r="F48" s="326"/>
      <c r="G48" s="326"/>
      <c r="H48" s="326"/>
      <c r="I48" s="33"/>
      <c r="J48" s="33"/>
      <c r="K48" s="33"/>
      <c r="L48" s="33"/>
      <c r="M48" s="90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</row>
    <row r="49" spans="1:48" s="2" customFormat="1" ht="12" customHeight="1">
      <c r="A49" s="33"/>
      <c r="B49" s="34"/>
      <c r="C49" s="28" t="s">
        <v>96</v>
      </c>
      <c r="D49" s="33"/>
      <c r="E49" s="33"/>
      <c r="F49" s="33"/>
      <c r="G49" s="33"/>
      <c r="H49" s="33"/>
      <c r="I49" s="33"/>
      <c r="J49" s="33"/>
      <c r="K49" s="33"/>
      <c r="L49" s="33"/>
      <c r="M49" s="90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</row>
    <row r="50" spans="1:48" s="2" customFormat="1" ht="16.5" customHeight="1">
      <c r="A50" s="33"/>
      <c r="B50" s="34"/>
      <c r="C50" s="33"/>
      <c r="D50" s="33"/>
      <c r="E50" s="315" t="str">
        <f>E9</f>
        <v>SO 01_5 - 3. rok následné péče</v>
      </c>
      <c r="F50" s="324"/>
      <c r="G50" s="324"/>
      <c r="H50" s="324"/>
      <c r="I50" s="33"/>
      <c r="J50" s="33"/>
      <c r="K50" s="33"/>
      <c r="L50" s="33"/>
      <c r="M50" s="90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</row>
    <row r="51" spans="1:48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90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</row>
    <row r="52" spans="1:48" s="2" customFormat="1" ht="12" customHeight="1">
      <c r="A52" s="33"/>
      <c r="B52" s="34"/>
      <c r="C52" s="28" t="s">
        <v>21</v>
      </c>
      <c r="D52" s="33"/>
      <c r="E52" s="33"/>
      <c r="F52" s="26" t="str">
        <f>F12</f>
        <v>k. ú. Stará Ves nad Ondřejnicí</v>
      </c>
      <c r="G52" s="33"/>
      <c r="H52" s="33"/>
      <c r="I52" s="28" t="s">
        <v>23</v>
      </c>
      <c r="J52" s="51">
        <f>IF(J12="","",J12)</f>
        <v>0</v>
      </c>
      <c r="K52" s="33"/>
      <c r="L52" s="33"/>
      <c r="M52" s="90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</row>
    <row r="53" spans="1:48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90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</row>
    <row r="54" spans="1:48" s="2" customFormat="1" ht="54.4" customHeight="1">
      <c r="A54" s="33"/>
      <c r="B54" s="34"/>
      <c r="C54" s="28" t="s">
        <v>24</v>
      </c>
      <c r="D54" s="33"/>
      <c r="E54" s="33"/>
      <c r="F54" s="26" t="str">
        <f>E15</f>
        <v>ČR - SPÚ, KPÚ pro Moravskoslezský kraj</v>
      </c>
      <c r="G54" s="33"/>
      <c r="H54" s="33"/>
      <c r="I54" s="28" t="s">
        <v>31</v>
      </c>
      <c r="J54" s="31" t="str">
        <f>E21</f>
        <v>Hanousek s.r.o.,Barákova 2745/41, 796 01 Prostějov</v>
      </c>
      <c r="K54" s="33"/>
      <c r="L54" s="33"/>
      <c r="M54" s="90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</row>
    <row r="55" spans="1:48" s="2" customFormat="1" ht="15.2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35</v>
      </c>
      <c r="J55" s="31" t="str">
        <f>E24</f>
        <v>Ing. Jan Krč</v>
      </c>
      <c r="K55" s="33"/>
      <c r="L55" s="33"/>
      <c r="M55" s="90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</row>
    <row r="56" spans="1:48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90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</row>
    <row r="57" spans="1:48" s="2" customFormat="1" ht="29.25" customHeight="1">
      <c r="A57" s="33"/>
      <c r="B57" s="34"/>
      <c r="C57" s="104" t="s">
        <v>100</v>
      </c>
      <c r="D57" s="98"/>
      <c r="E57" s="98"/>
      <c r="F57" s="98"/>
      <c r="G57" s="98"/>
      <c r="H57" s="98"/>
      <c r="I57" s="98"/>
      <c r="J57" s="105" t="s">
        <v>101</v>
      </c>
      <c r="K57" s="98"/>
      <c r="L57" s="98"/>
      <c r="M57" s="90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48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90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</row>
    <row r="59" spans="1:48" s="2" customFormat="1" ht="22.9" customHeight="1">
      <c r="A59" s="33"/>
      <c r="B59" s="34"/>
      <c r="C59" s="106" t="s">
        <v>70</v>
      </c>
      <c r="D59" s="33"/>
      <c r="E59" s="33"/>
      <c r="F59" s="33"/>
      <c r="G59" s="33"/>
      <c r="H59" s="33"/>
      <c r="I59" s="33"/>
      <c r="J59" s="67">
        <f>J82</f>
        <v>0</v>
      </c>
      <c r="K59" s="33"/>
      <c r="L59" s="33"/>
      <c r="M59" s="90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V59" s="18" t="s">
        <v>102</v>
      </c>
    </row>
    <row r="60" spans="1:48" s="9" customFormat="1" ht="24.95" customHeight="1">
      <c r="B60" s="107"/>
      <c r="D60" s="108" t="s">
        <v>103</v>
      </c>
      <c r="E60" s="109"/>
      <c r="F60" s="109"/>
      <c r="G60" s="109"/>
      <c r="H60" s="109"/>
      <c r="I60" s="109"/>
      <c r="J60" s="110">
        <f>J83</f>
        <v>0</v>
      </c>
      <c r="M60" s="107"/>
    </row>
    <row r="61" spans="1:48" s="10" customFormat="1" ht="19.899999999999999" customHeight="1">
      <c r="B61" s="111"/>
      <c r="D61" s="112" t="s">
        <v>104</v>
      </c>
      <c r="E61" s="113"/>
      <c r="F61" s="113"/>
      <c r="G61" s="113"/>
      <c r="H61" s="113"/>
      <c r="I61" s="113"/>
      <c r="J61" s="114">
        <f>J84</f>
        <v>0</v>
      </c>
      <c r="M61" s="111"/>
    </row>
    <row r="62" spans="1:48" s="10" customFormat="1" ht="19.899999999999999" customHeight="1">
      <c r="B62" s="111"/>
      <c r="D62" s="112" t="s">
        <v>112</v>
      </c>
      <c r="E62" s="113"/>
      <c r="F62" s="113"/>
      <c r="G62" s="113"/>
      <c r="H62" s="113"/>
      <c r="I62" s="113"/>
      <c r="J62" s="114">
        <f>J133</f>
        <v>0</v>
      </c>
      <c r="M62" s="111"/>
    </row>
    <row r="63" spans="1:48" s="2" customFormat="1" ht="21.75" customHeight="1">
      <c r="A63" s="33"/>
      <c r="B63" s="34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90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</row>
    <row r="64" spans="1:48" s="2" customFormat="1" ht="6.95" customHeight="1">
      <c r="A64" s="33"/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283"/>
      <c r="M64" s="90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</row>
    <row r="68" spans="1:32" s="2" customFormat="1" ht="6.95" customHeight="1">
      <c r="A68" s="33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284"/>
      <c r="M68" s="90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</row>
    <row r="69" spans="1:32" s="2" customFormat="1" ht="24.95" customHeight="1">
      <c r="A69" s="33"/>
      <c r="B69" s="34"/>
      <c r="C69" s="22" t="s">
        <v>119</v>
      </c>
      <c r="D69" s="33"/>
      <c r="E69" s="33"/>
      <c r="F69" s="33"/>
      <c r="G69" s="33"/>
      <c r="H69" s="33"/>
      <c r="I69" s="33"/>
      <c r="J69" s="33"/>
      <c r="K69" s="33"/>
      <c r="M69" s="90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</row>
    <row r="70" spans="1:32" s="2" customFormat="1" ht="6.95" customHeight="1">
      <c r="A70" s="33"/>
      <c r="B70" s="34"/>
      <c r="C70" s="33"/>
      <c r="D70" s="33"/>
      <c r="E70" s="33"/>
      <c r="F70" s="33"/>
      <c r="G70" s="33"/>
      <c r="H70" s="33"/>
      <c r="I70" s="33"/>
      <c r="J70" s="33"/>
      <c r="K70" s="33"/>
      <c r="M70" s="90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</row>
    <row r="71" spans="1:32" s="2" customFormat="1" ht="12" customHeight="1">
      <c r="A71" s="33"/>
      <c r="B71" s="34"/>
      <c r="C71" s="28" t="s">
        <v>17</v>
      </c>
      <c r="D71" s="33"/>
      <c r="E71" s="33"/>
      <c r="F71" s="33"/>
      <c r="G71" s="33"/>
      <c r="H71" s="33"/>
      <c r="I71" s="33"/>
      <c r="J71" s="33"/>
      <c r="K71" s="33"/>
      <c r="M71" s="90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</row>
    <row r="72" spans="1:32" s="2" customFormat="1" ht="16.5" customHeight="1">
      <c r="A72" s="33"/>
      <c r="B72" s="34"/>
      <c r="C72" s="33"/>
      <c r="D72" s="33"/>
      <c r="E72" s="325" t="str">
        <f>E7</f>
        <v>Realizace společných zařízení v k. ú. Stará Ves n. O. - I. etapa</v>
      </c>
      <c r="F72" s="326"/>
      <c r="G72" s="326"/>
      <c r="H72" s="326"/>
      <c r="I72" s="33"/>
      <c r="J72" s="33"/>
      <c r="K72" s="33"/>
      <c r="M72" s="90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</row>
    <row r="73" spans="1:32" s="2" customFormat="1" ht="12" customHeight="1">
      <c r="A73" s="33"/>
      <c r="B73" s="34"/>
      <c r="C73" s="28" t="s">
        <v>96</v>
      </c>
      <c r="D73" s="33"/>
      <c r="E73" s="33"/>
      <c r="F73" s="33"/>
      <c r="G73" s="33"/>
      <c r="H73" s="33"/>
      <c r="I73" s="33"/>
      <c r="J73" s="33"/>
      <c r="K73" s="33"/>
      <c r="M73" s="90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</row>
    <row r="74" spans="1:32" s="2" customFormat="1" ht="16.5" customHeight="1">
      <c r="A74" s="33"/>
      <c r="B74" s="34"/>
      <c r="C74" s="33"/>
      <c r="D74" s="33"/>
      <c r="E74" s="315" t="str">
        <f>E9</f>
        <v>SO 01_5 - 3. rok následné péče</v>
      </c>
      <c r="F74" s="324"/>
      <c r="G74" s="324"/>
      <c r="H74" s="324"/>
      <c r="I74" s="33"/>
      <c r="J74" s="33"/>
      <c r="K74" s="33"/>
      <c r="M74" s="90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</row>
    <row r="75" spans="1:32" s="2" customFormat="1" ht="6.95" customHeight="1">
      <c r="A75" s="33"/>
      <c r="B75" s="34"/>
      <c r="C75" s="33"/>
      <c r="D75" s="33"/>
      <c r="E75" s="33"/>
      <c r="F75" s="33"/>
      <c r="G75" s="33"/>
      <c r="H75" s="33"/>
      <c r="I75" s="33"/>
      <c r="J75" s="33"/>
      <c r="K75" s="33"/>
      <c r="M75" s="90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</row>
    <row r="76" spans="1:32" s="2" customFormat="1" ht="12" customHeight="1">
      <c r="A76" s="33"/>
      <c r="B76" s="34"/>
      <c r="C76" s="28" t="s">
        <v>21</v>
      </c>
      <c r="D76" s="33"/>
      <c r="E76" s="33"/>
      <c r="F76" s="26" t="str">
        <f>F12</f>
        <v>k. ú. Stará Ves nad Ondřejnicí</v>
      </c>
      <c r="G76" s="33"/>
      <c r="H76" s="33"/>
      <c r="I76" s="28" t="s">
        <v>23</v>
      </c>
      <c r="J76" s="51">
        <f>IF(J12="","",J12)</f>
        <v>0</v>
      </c>
      <c r="K76" s="33"/>
      <c r="M76" s="90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</row>
    <row r="77" spans="1:32" s="2" customFormat="1" ht="6.95" customHeight="1">
      <c r="A77" s="33"/>
      <c r="B77" s="34"/>
      <c r="C77" s="33"/>
      <c r="D77" s="33"/>
      <c r="E77" s="33"/>
      <c r="F77" s="33"/>
      <c r="G77" s="33"/>
      <c r="H77" s="33"/>
      <c r="I77" s="33"/>
      <c r="J77" s="33"/>
      <c r="K77" s="33"/>
      <c r="M77" s="90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</row>
    <row r="78" spans="1:32" s="2" customFormat="1" ht="54.4" customHeight="1">
      <c r="A78" s="33"/>
      <c r="B78" s="34"/>
      <c r="C78" s="28" t="s">
        <v>24</v>
      </c>
      <c r="D78" s="33"/>
      <c r="E78" s="33"/>
      <c r="F78" s="26" t="str">
        <f>E15</f>
        <v>ČR - SPÚ, KPÚ pro Moravskoslezský kraj</v>
      </c>
      <c r="G78" s="33"/>
      <c r="H78" s="33"/>
      <c r="I78" s="28" t="s">
        <v>31</v>
      </c>
      <c r="J78" s="31" t="str">
        <f>E21</f>
        <v>Hanousek s.r.o.,Barákova 2745/41, 796 01 Prostějov</v>
      </c>
      <c r="K78" s="33"/>
      <c r="M78" s="90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</row>
    <row r="79" spans="1:32" s="2" customFormat="1" ht="15.2" customHeight="1">
      <c r="A79" s="33"/>
      <c r="B79" s="34"/>
      <c r="C79" s="28" t="s">
        <v>29</v>
      </c>
      <c r="D79" s="33"/>
      <c r="E79" s="33"/>
      <c r="F79" s="26" t="str">
        <f>IF(E18="","",E18)</f>
        <v>Vyplň údaj</v>
      </c>
      <c r="G79" s="33"/>
      <c r="H79" s="33"/>
      <c r="I79" s="28" t="s">
        <v>35</v>
      </c>
      <c r="J79" s="31" t="str">
        <f>E24</f>
        <v>Ing. Jan Krč</v>
      </c>
      <c r="K79" s="33"/>
      <c r="M79" s="90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</row>
    <row r="80" spans="1:32" s="2" customFormat="1" ht="10.35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M80" s="90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</row>
    <row r="81" spans="1:66" s="11" customFormat="1" ht="29.25" customHeight="1">
      <c r="A81" s="115"/>
      <c r="B81" s="116"/>
      <c r="C81" s="117" t="s">
        <v>120</v>
      </c>
      <c r="D81" s="118" t="s">
        <v>57</v>
      </c>
      <c r="E81" s="118" t="s">
        <v>53</v>
      </c>
      <c r="F81" s="118" t="s">
        <v>54</v>
      </c>
      <c r="G81" s="118" t="s">
        <v>121</v>
      </c>
      <c r="H81" s="118" t="s">
        <v>122</v>
      </c>
      <c r="I81" s="118" t="s">
        <v>123</v>
      </c>
      <c r="J81" s="118" t="s">
        <v>101</v>
      </c>
      <c r="K81" s="119" t="s">
        <v>124</v>
      </c>
      <c r="L81" s="285" t="s">
        <v>1407</v>
      </c>
      <c r="M81" s="120"/>
      <c r="N81" s="58" t="s">
        <v>3</v>
      </c>
      <c r="O81" s="59" t="s">
        <v>42</v>
      </c>
      <c r="P81" s="59" t="s">
        <v>125</v>
      </c>
      <c r="Q81" s="59" t="s">
        <v>126</v>
      </c>
      <c r="R81" s="59" t="s">
        <v>127</v>
      </c>
      <c r="S81" s="59" t="s">
        <v>128</v>
      </c>
      <c r="T81" s="59" t="s">
        <v>129</v>
      </c>
      <c r="U81" s="60" t="s">
        <v>130</v>
      </c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</row>
    <row r="82" spans="1:66" s="2" customFormat="1" ht="22.9" customHeight="1">
      <c r="A82" s="33"/>
      <c r="B82" s="34"/>
      <c r="C82" s="65" t="s">
        <v>131</v>
      </c>
      <c r="D82" s="33"/>
      <c r="E82" s="33"/>
      <c r="F82" s="33"/>
      <c r="G82" s="33"/>
      <c r="H82" s="33"/>
      <c r="I82" s="33"/>
      <c r="J82" s="121">
        <f>BL82</f>
        <v>0</v>
      </c>
      <c r="K82" s="33"/>
      <c r="M82" s="34"/>
      <c r="N82" s="61"/>
      <c r="O82" s="52"/>
      <c r="P82" s="62"/>
      <c r="Q82" s="122">
        <f>Q83</f>
        <v>0</v>
      </c>
      <c r="R82" s="62"/>
      <c r="S82" s="122">
        <f>S83</f>
        <v>3.5200000000000001E-3</v>
      </c>
      <c r="T82" s="62"/>
      <c r="U82" s="123">
        <f>U83</f>
        <v>0</v>
      </c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U82" s="18" t="s">
        <v>71</v>
      </c>
      <c r="AV82" s="18" t="s">
        <v>102</v>
      </c>
      <c r="BL82" s="124">
        <f>BL83</f>
        <v>0</v>
      </c>
    </row>
    <row r="83" spans="1:66" s="12" customFormat="1" ht="25.9" customHeight="1">
      <c r="B83" s="125"/>
      <c r="D83" s="126" t="s">
        <v>71</v>
      </c>
      <c r="E83" s="127" t="s">
        <v>132</v>
      </c>
      <c r="F83" s="127" t="s">
        <v>133</v>
      </c>
      <c r="I83" s="128"/>
      <c r="J83" s="129">
        <f>BL83</f>
        <v>0</v>
      </c>
      <c r="L83" s="281"/>
      <c r="M83" s="125"/>
      <c r="N83" s="130"/>
      <c r="O83" s="131"/>
      <c r="P83" s="131"/>
      <c r="Q83" s="132">
        <f>Q84+Q133</f>
        <v>0</v>
      </c>
      <c r="R83" s="131"/>
      <c r="S83" s="132">
        <f>S84+S133</f>
        <v>3.5200000000000001E-3</v>
      </c>
      <c r="T83" s="131"/>
      <c r="U83" s="133">
        <f>U84+U133</f>
        <v>0</v>
      </c>
      <c r="AS83" s="126" t="s">
        <v>80</v>
      </c>
      <c r="AU83" s="134" t="s">
        <v>71</v>
      </c>
      <c r="AV83" s="134" t="s">
        <v>72</v>
      </c>
      <c r="AZ83" s="126" t="s">
        <v>134</v>
      </c>
      <c r="BL83" s="135">
        <f>BL84+BL133</f>
        <v>0</v>
      </c>
    </row>
    <row r="84" spans="1:66" s="12" customFormat="1" ht="22.9" customHeight="1">
      <c r="B84" s="125"/>
      <c r="D84" s="126" t="s">
        <v>71</v>
      </c>
      <c r="E84" s="136" t="s">
        <v>80</v>
      </c>
      <c r="F84" s="136" t="s">
        <v>135</v>
      </c>
      <c r="I84" s="128"/>
      <c r="J84" s="137">
        <f>BL84</f>
        <v>0</v>
      </c>
      <c r="L84" s="281"/>
      <c r="M84" s="125"/>
      <c r="N84" s="130"/>
      <c r="O84" s="131"/>
      <c r="P84" s="131"/>
      <c r="Q84" s="132">
        <f>SUM(Q85:Q132)</f>
        <v>0</v>
      </c>
      <c r="R84" s="131"/>
      <c r="S84" s="132">
        <f>SUM(S85:S132)</f>
        <v>3.5200000000000001E-3</v>
      </c>
      <c r="T84" s="131"/>
      <c r="U84" s="133">
        <f>SUM(U85:U132)</f>
        <v>0</v>
      </c>
      <c r="AS84" s="126" t="s">
        <v>80</v>
      </c>
      <c r="AU84" s="134" t="s">
        <v>71</v>
      </c>
      <c r="AV84" s="134" t="s">
        <v>80</v>
      </c>
      <c r="AZ84" s="126" t="s">
        <v>134</v>
      </c>
      <c r="BL84" s="135">
        <f>SUM(BL85:BL132)</f>
        <v>0</v>
      </c>
    </row>
    <row r="85" spans="1:66" s="2" customFormat="1" ht="14.45" customHeight="1">
      <c r="A85" s="33"/>
      <c r="B85" s="138"/>
      <c r="C85" s="139" t="s">
        <v>80</v>
      </c>
      <c r="D85" s="139" t="s">
        <v>136</v>
      </c>
      <c r="E85" s="140" t="s">
        <v>137</v>
      </c>
      <c r="F85" s="141" t="s">
        <v>138</v>
      </c>
      <c r="G85" s="142" t="s">
        <v>139</v>
      </c>
      <c r="H85" s="143">
        <v>12850</v>
      </c>
      <c r="I85" s="144"/>
      <c r="J85" s="145">
        <f>ROUND(I85*H85,2)</f>
        <v>0</v>
      </c>
      <c r="K85" s="141" t="s">
        <v>140</v>
      </c>
      <c r="L85" s="282" t="s">
        <v>1410</v>
      </c>
      <c r="M85" s="34"/>
      <c r="N85" s="146" t="s">
        <v>3</v>
      </c>
      <c r="O85" s="147" t="s">
        <v>43</v>
      </c>
      <c r="P85" s="54"/>
      <c r="Q85" s="148">
        <f>P85*H85</f>
        <v>0</v>
      </c>
      <c r="R85" s="148">
        <v>0</v>
      </c>
      <c r="S85" s="148">
        <f>R85*H85</f>
        <v>0</v>
      </c>
      <c r="T85" s="148">
        <v>0</v>
      </c>
      <c r="U85" s="149">
        <f>T85*H85</f>
        <v>0</v>
      </c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S85" s="150" t="s">
        <v>141</v>
      </c>
      <c r="AU85" s="150" t="s">
        <v>136</v>
      </c>
      <c r="AV85" s="150" t="s">
        <v>82</v>
      </c>
      <c r="AZ85" s="18" t="s">
        <v>134</v>
      </c>
      <c r="BF85" s="151">
        <f>IF(O85="základní",J85,0)</f>
        <v>0</v>
      </c>
      <c r="BG85" s="151">
        <f>IF(O85="snížená",J85,0)</f>
        <v>0</v>
      </c>
      <c r="BH85" s="151">
        <f>IF(O85="zákl. přenesená",J85,0)</f>
        <v>0</v>
      </c>
      <c r="BI85" s="151">
        <f>IF(O85="sníž. přenesená",J85,0)</f>
        <v>0</v>
      </c>
      <c r="BJ85" s="151">
        <f>IF(O85="nulová",J85,0)</f>
        <v>0</v>
      </c>
      <c r="BK85" s="18" t="s">
        <v>80</v>
      </c>
      <c r="BL85" s="151">
        <f>ROUND(I85*H85,2)</f>
        <v>0</v>
      </c>
      <c r="BM85" s="18" t="s">
        <v>141</v>
      </c>
      <c r="BN85" s="150" t="s">
        <v>1201</v>
      </c>
    </row>
    <row r="86" spans="1:66" s="2" customFormat="1">
      <c r="A86" s="33"/>
      <c r="B86" s="34"/>
      <c r="C86" s="33"/>
      <c r="D86" s="152" t="s">
        <v>143</v>
      </c>
      <c r="E86" s="33"/>
      <c r="F86" s="153" t="s">
        <v>144</v>
      </c>
      <c r="G86" s="33"/>
      <c r="H86" s="33"/>
      <c r="I86" s="154"/>
      <c r="J86" s="33"/>
      <c r="K86" s="33"/>
      <c r="M86" s="34"/>
      <c r="N86" s="155"/>
      <c r="O86" s="156"/>
      <c r="P86" s="54"/>
      <c r="Q86" s="54"/>
      <c r="R86" s="54"/>
      <c r="S86" s="54"/>
      <c r="T86" s="54"/>
      <c r="U86" s="55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U86" s="18" t="s">
        <v>143</v>
      </c>
      <c r="AV86" s="18" t="s">
        <v>82</v>
      </c>
    </row>
    <row r="87" spans="1:66" s="13" customFormat="1">
      <c r="B87" s="157"/>
      <c r="D87" s="152" t="s">
        <v>145</v>
      </c>
      <c r="E87" s="158" t="s">
        <v>3</v>
      </c>
      <c r="F87" s="159" t="s">
        <v>146</v>
      </c>
      <c r="H87" s="158" t="s">
        <v>3</v>
      </c>
      <c r="I87" s="160"/>
      <c r="M87" s="157"/>
      <c r="N87" s="161"/>
      <c r="O87" s="162"/>
      <c r="P87" s="162"/>
      <c r="Q87" s="162"/>
      <c r="R87" s="162"/>
      <c r="S87" s="162"/>
      <c r="T87" s="162"/>
      <c r="U87" s="163"/>
      <c r="AU87" s="158" t="s">
        <v>145</v>
      </c>
      <c r="AV87" s="158" t="s">
        <v>82</v>
      </c>
      <c r="AW87" s="13" t="s">
        <v>80</v>
      </c>
      <c r="AX87" s="13" t="s">
        <v>34</v>
      </c>
      <c r="AY87" s="13" t="s">
        <v>72</v>
      </c>
      <c r="AZ87" s="158" t="s">
        <v>134</v>
      </c>
    </row>
    <row r="88" spans="1:66" s="13" customFormat="1">
      <c r="B88" s="157"/>
      <c r="D88" s="152" t="s">
        <v>145</v>
      </c>
      <c r="E88" s="158" t="s">
        <v>3</v>
      </c>
      <c r="F88" s="159" t="s">
        <v>1123</v>
      </c>
      <c r="H88" s="158" t="s">
        <v>3</v>
      </c>
      <c r="I88" s="160"/>
      <c r="M88" s="157"/>
      <c r="N88" s="161"/>
      <c r="O88" s="162"/>
      <c r="P88" s="162"/>
      <c r="Q88" s="162"/>
      <c r="R88" s="162"/>
      <c r="S88" s="162"/>
      <c r="T88" s="162"/>
      <c r="U88" s="163"/>
      <c r="AU88" s="158" t="s">
        <v>145</v>
      </c>
      <c r="AV88" s="158" t="s">
        <v>82</v>
      </c>
      <c r="AW88" s="13" t="s">
        <v>80</v>
      </c>
      <c r="AX88" s="13" t="s">
        <v>34</v>
      </c>
      <c r="AY88" s="13" t="s">
        <v>72</v>
      </c>
      <c r="AZ88" s="158" t="s">
        <v>134</v>
      </c>
    </row>
    <row r="89" spans="1:66" s="14" customFormat="1">
      <c r="B89" s="164"/>
      <c r="D89" s="152" t="s">
        <v>145</v>
      </c>
      <c r="E89" s="165" t="s">
        <v>3</v>
      </c>
      <c r="F89" s="166" t="s">
        <v>1124</v>
      </c>
      <c r="H89" s="167">
        <v>12850</v>
      </c>
      <c r="I89" s="168"/>
      <c r="M89" s="164"/>
      <c r="N89" s="169"/>
      <c r="O89" s="170"/>
      <c r="P89" s="170"/>
      <c r="Q89" s="170"/>
      <c r="R89" s="170"/>
      <c r="S89" s="170"/>
      <c r="T89" s="170"/>
      <c r="U89" s="171"/>
      <c r="AU89" s="165" t="s">
        <v>145</v>
      </c>
      <c r="AV89" s="165" t="s">
        <v>82</v>
      </c>
      <c r="AW89" s="14" t="s">
        <v>82</v>
      </c>
      <c r="AX89" s="14" t="s">
        <v>34</v>
      </c>
      <c r="AY89" s="14" t="s">
        <v>72</v>
      </c>
      <c r="AZ89" s="165" t="s">
        <v>134</v>
      </c>
    </row>
    <row r="90" spans="1:66" s="15" customFormat="1">
      <c r="B90" s="172"/>
      <c r="D90" s="152" t="s">
        <v>145</v>
      </c>
      <c r="E90" s="173" t="s">
        <v>3</v>
      </c>
      <c r="F90" s="174" t="s">
        <v>155</v>
      </c>
      <c r="H90" s="175">
        <v>12850</v>
      </c>
      <c r="I90" s="176"/>
      <c r="M90" s="172"/>
      <c r="N90" s="177"/>
      <c r="O90" s="178"/>
      <c r="P90" s="178"/>
      <c r="Q90" s="178"/>
      <c r="R90" s="178"/>
      <c r="S90" s="178"/>
      <c r="T90" s="178"/>
      <c r="U90" s="179"/>
      <c r="AU90" s="173" t="s">
        <v>145</v>
      </c>
      <c r="AV90" s="173" t="s">
        <v>82</v>
      </c>
      <c r="AW90" s="15" t="s">
        <v>141</v>
      </c>
      <c r="AX90" s="15" t="s">
        <v>34</v>
      </c>
      <c r="AY90" s="15" t="s">
        <v>80</v>
      </c>
      <c r="AZ90" s="173" t="s">
        <v>134</v>
      </c>
    </row>
    <row r="91" spans="1:66" s="2" customFormat="1" ht="14.45" customHeight="1">
      <c r="A91" s="33"/>
      <c r="B91" s="138"/>
      <c r="C91" s="139" t="s">
        <v>82</v>
      </c>
      <c r="D91" s="139" t="s">
        <v>136</v>
      </c>
      <c r="E91" s="140" t="s">
        <v>156</v>
      </c>
      <c r="F91" s="141" t="s">
        <v>157</v>
      </c>
      <c r="G91" s="142" t="s">
        <v>139</v>
      </c>
      <c r="H91" s="143">
        <v>3260</v>
      </c>
      <c r="I91" s="144"/>
      <c r="J91" s="145">
        <f>ROUND(I91*H91,2)</f>
        <v>0</v>
      </c>
      <c r="K91" s="141" t="s">
        <v>140</v>
      </c>
      <c r="L91" s="282" t="s">
        <v>1410</v>
      </c>
      <c r="M91" s="34"/>
      <c r="N91" s="146" t="s">
        <v>3</v>
      </c>
      <c r="O91" s="147" t="s">
        <v>43</v>
      </c>
      <c r="P91" s="54"/>
      <c r="Q91" s="148">
        <f>P91*H91</f>
        <v>0</v>
      </c>
      <c r="R91" s="148">
        <v>0</v>
      </c>
      <c r="S91" s="148">
        <f>R91*H91</f>
        <v>0</v>
      </c>
      <c r="T91" s="148">
        <v>0</v>
      </c>
      <c r="U91" s="149">
        <f>T91*H91</f>
        <v>0</v>
      </c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S91" s="150" t="s">
        <v>141</v>
      </c>
      <c r="AU91" s="150" t="s">
        <v>136</v>
      </c>
      <c r="AV91" s="150" t="s">
        <v>82</v>
      </c>
      <c r="AZ91" s="18" t="s">
        <v>134</v>
      </c>
      <c r="BF91" s="151">
        <f>IF(O91="základní",J91,0)</f>
        <v>0</v>
      </c>
      <c r="BG91" s="151">
        <f>IF(O91="snížená",J91,0)</f>
        <v>0</v>
      </c>
      <c r="BH91" s="151">
        <f>IF(O91="zákl. přenesená",J91,0)</f>
        <v>0</v>
      </c>
      <c r="BI91" s="151">
        <f>IF(O91="sníž. přenesená",J91,0)</f>
        <v>0</v>
      </c>
      <c r="BJ91" s="151">
        <f>IF(O91="nulová",J91,0)</f>
        <v>0</v>
      </c>
      <c r="BK91" s="18" t="s">
        <v>80</v>
      </c>
      <c r="BL91" s="151">
        <f>ROUND(I91*H91,2)</f>
        <v>0</v>
      </c>
      <c r="BM91" s="18" t="s">
        <v>141</v>
      </c>
      <c r="BN91" s="150" t="s">
        <v>1202</v>
      </c>
    </row>
    <row r="92" spans="1:66" s="2" customFormat="1">
      <c r="A92" s="33"/>
      <c r="B92" s="34"/>
      <c r="C92" s="33"/>
      <c r="D92" s="152" t="s">
        <v>143</v>
      </c>
      <c r="E92" s="33"/>
      <c r="F92" s="153" t="s">
        <v>159</v>
      </c>
      <c r="G92" s="33"/>
      <c r="H92" s="33"/>
      <c r="I92" s="154"/>
      <c r="J92" s="33"/>
      <c r="K92" s="33"/>
      <c r="M92" s="34"/>
      <c r="N92" s="155"/>
      <c r="O92" s="156"/>
      <c r="P92" s="54"/>
      <c r="Q92" s="54"/>
      <c r="R92" s="54"/>
      <c r="S92" s="54"/>
      <c r="T92" s="54"/>
      <c r="U92" s="55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U92" s="18" t="s">
        <v>143</v>
      </c>
      <c r="AV92" s="18" t="s">
        <v>82</v>
      </c>
    </row>
    <row r="93" spans="1:66" s="13" customFormat="1">
      <c r="B93" s="157"/>
      <c r="D93" s="152" t="s">
        <v>145</v>
      </c>
      <c r="E93" s="158" t="s">
        <v>3</v>
      </c>
      <c r="F93" s="159" t="s">
        <v>146</v>
      </c>
      <c r="H93" s="158" t="s">
        <v>3</v>
      </c>
      <c r="I93" s="160"/>
      <c r="M93" s="157"/>
      <c r="N93" s="161"/>
      <c r="O93" s="162"/>
      <c r="P93" s="162"/>
      <c r="Q93" s="162"/>
      <c r="R93" s="162"/>
      <c r="S93" s="162"/>
      <c r="T93" s="162"/>
      <c r="U93" s="163"/>
      <c r="AU93" s="158" t="s">
        <v>145</v>
      </c>
      <c r="AV93" s="158" t="s">
        <v>82</v>
      </c>
      <c r="AW93" s="13" t="s">
        <v>80</v>
      </c>
      <c r="AX93" s="13" t="s">
        <v>34</v>
      </c>
      <c r="AY93" s="13" t="s">
        <v>72</v>
      </c>
      <c r="AZ93" s="158" t="s">
        <v>134</v>
      </c>
    </row>
    <row r="94" spans="1:66" s="13" customFormat="1">
      <c r="B94" s="157"/>
      <c r="D94" s="152" t="s">
        <v>145</v>
      </c>
      <c r="E94" s="158" t="s">
        <v>3</v>
      </c>
      <c r="F94" s="159" t="s">
        <v>161</v>
      </c>
      <c r="H94" s="158" t="s">
        <v>3</v>
      </c>
      <c r="I94" s="160"/>
      <c r="M94" s="157"/>
      <c r="N94" s="161"/>
      <c r="O94" s="162"/>
      <c r="P94" s="162"/>
      <c r="Q94" s="162"/>
      <c r="R94" s="162"/>
      <c r="S94" s="162"/>
      <c r="T94" s="162"/>
      <c r="U94" s="163"/>
      <c r="AU94" s="158" t="s">
        <v>145</v>
      </c>
      <c r="AV94" s="158" t="s">
        <v>82</v>
      </c>
      <c r="AW94" s="13" t="s">
        <v>80</v>
      </c>
      <c r="AX94" s="13" t="s">
        <v>34</v>
      </c>
      <c r="AY94" s="13" t="s">
        <v>72</v>
      </c>
      <c r="AZ94" s="158" t="s">
        <v>134</v>
      </c>
    </row>
    <row r="95" spans="1:66" s="14" customFormat="1">
      <c r="B95" s="164"/>
      <c r="D95" s="152" t="s">
        <v>145</v>
      </c>
      <c r="E95" s="165" t="s">
        <v>3</v>
      </c>
      <c r="F95" s="166" t="s">
        <v>162</v>
      </c>
      <c r="H95" s="167">
        <v>3260</v>
      </c>
      <c r="I95" s="168"/>
      <c r="M95" s="164"/>
      <c r="N95" s="169"/>
      <c r="O95" s="170"/>
      <c r="P95" s="170"/>
      <c r="Q95" s="170"/>
      <c r="R95" s="170"/>
      <c r="S95" s="170"/>
      <c r="T95" s="170"/>
      <c r="U95" s="171"/>
      <c r="AU95" s="165" t="s">
        <v>145</v>
      </c>
      <c r="AV95" s="165" t="s">
        <v>82</v>
      </c>
      <c r="AW95" s="14" t="s">
        <v>82</v>
      </c>
      <c r="AX95" s="14" t="s">
        <v>34</v>
      </c>
      <c r="AY95" s="14" t="s">
        <v>80</v>
      </c>
      <c r="AZ95" s="165" t="s">
        <v>134</v>
      </c>
    </row>
    <row r="96" spans="1:66" s="2" customFormat="1" ht="14.45" customHeight="1">
      <c r="A96" s="33"/>
      <c r="B96" s="138"/>
      <c r="C96" s="139" t="s">
        <v>163</v>
      </c>
      <c r="D96" s="139" t="s">
        <v>136</v>
      </c>
      <c r="E96" s="140" t="s">
        <v>1203</v>
      </c>
      <c r="F96" s="141" t="s">
        <v>1204</v>
      </c>
      <c r="G96" s="142" t="s">
        <v>172</v>
      </c>
      <c r="H96" s="143">
        <v>315</v>
      </c>
      <c r="I96" s="144"/>
      <c r="J96" s="145">
        <f>ROUND(I96*H96,2)</f>
        <v>0</v>
      </c>
      <c r="K96" s="141" t="s">
        <v>140</v>
      </c>
      <c r="L96" s="282" t="s">
        <v>1410</v>
      </c>
      <c r="M96" s="34"/>
      <c r="N96" s="146" t="s">
        <v>3</v>
      </c>
      <c r="O96" s="147" t="s">
        <v>43</v>
      </c>
      <c r="P96" s="54"/>
      <c r="Q96" s="148">
        <f>P96*H96</f>
        <v>0</v>
      </c>
      <c r="R96" s="148">
        <v>0</v>
      </c>
      <c r="S96" s="148">
        <f>R96*H96</f>
        <v>0</v>
      </c>
      <c r="T96" s="148">
        <v>0</v>
      </c>
      <c r="U96" s="149">
        <f>T96*H96</f>
        <v>0</v>
      </c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S96" s="150" t="s">
        <v>141</v>
      </c>
      <c r="AU96" s="150" t="s">
        <v>136</v>
      </c>
      <c r="AV96" s="150" t="s">
        <v>82</v>
      </c>
      <c r="AZ96" s="18" t="s">
        <v>134</v>
      </c>
      <c r="BF96" s="151">
        <f>IF(O96="základní",J96,0)</f>
        <v>0</v>
      </c>
      <c r="BG96" s="151">
        <f>IF(O96="snížená",J96,0)</f>
        <v>0</v>
      </c>
      <c r="BH96" s="151">
        <f>IF(O96="zákl. přenesená",J96,0)</f>
        <v>0</v>
      </c>
      <c r="BI96" s="151">
        <f>IF(O96="sníž. přenesená",J96,0)</f>
        <v>0</v>
      </c>
      <c r="BJ96" s="151">
        <f>IF(O96="nulová",J96,0)</f>
        <v>0</v>
      </c>
      <c r="BK96" s="18" t="s">
        <v>80</v>
      </c>
      <c r="BL96" s="151">
        <f>ROUND(I96*H96,2)</f>
        <v>0</v>
      </c>
      <c r="BM96" s="18" t="s">
        <v>141</v>
      </c>
      <c r="BN96" s="150" t="s">
        <v>1205</v>
      </c>
    </row>
    <row r="97" spans="1:66" s="2" customFormat="1">
      <c r="A97" s="33"/>
      <c r="B97" s="34"/>
      <c r="C97" s="33"/>
      <c r="D97" s="152" t="s">
        <v>143</v>
      </c>
      <c r="E97" s="33"/>
      <c r="F97" s="153" t="s">
        <v>1206</v>
      </c>
      <c r="G97" s="33"/>
      <c r="H97" s="33"/>
      <c r="I97" s="154"/>
      <c r="J97" s="33"/>
      <c r="K97" s="33"/>
      <c r="M97" s="34"/>
      <c r="N97" s="155"/>
      <c r="O97" s="156"/>
      <c r="P97" s="54"/>
      <c r="Q97" s="54"/>
      <c r="R97" s="54"/>
      <c r="S97" s="54"/>
      <c r="T97" s="54"/>
      <c r="U97" s="55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U97" s="18" t="s">
        <v>143</v>
      </c>
      <c r="AV97" s="18" t="s">
        <v>82</v>
      </c>
    </row>
    <row r="98" spans="1:66" s="13" customFormat="1">
      <c r="B98" s="157"/>
      <c r="D98" s="152" t="s">
        <v>145</v>
      </c>
      <c r="E98" s="158" t="s">
        <v>3</v>
      </c>
      <c r="F98" s="159" t="s">
        <v>1038</v>
      </c>
      <c r="H98" s="158" t="s">
        <v>3</v>
      </c>
      <c r="I98" s="160"/>
      <c r="M98" s="157"/>
      <c r="N98" s="161"/>
      <c r="O98" s="162"/>
      <c r="P98" s="162"/>
      <c r="Q98" s="162"/>
      <c r="R98" s="162"/>
      <c r="S98" s="162"/>
      <c r="T98" s="162"/>
      <c r="U98" s="163"/>
      <c r="AU98" s="158" t="s">
        <v>145</v>
      </c>
      <c r="AV98" s="158" t="s">
        <v>82</v>
      </c>
      <c r="AW98" s="13" t="s">
        <v>80</v>
      </c>
      <c r="AX98" s="13" t="s">
        <v>34</v>
      </c>
      <c r="AY98" s="13" t="s">
        <v>72</v>
      </c>
      <c r="AZ98" s="158" t="s">
        <v>134</v>
      </c>
    </row>
    <row r="99" spans="1:66" s="14" customFormat="1">
      <c r="B99" s="164"/>
      <c r="D99" s="152" t="s">
        <v>145</v>
      </c>
      <c r="E99" s="165" t="s">
        <v>3</v>
      </c>
      <c r="F99" s="166" t="s">
        <v>1207</v>
      </c>
      <c r="H99" s="167">
        <v>315</v>
      </c>
      <c r="I99" s="168"/>
      <c r="M99" s="164"/>
      <c r="N99" s="169"/>
      <c r="O99" s="170"/>
      <c r="P99" s="170"/>
      <c r="Q99" s="170"/>
      <c r="R99" s="170"/>
      <c r="S99" s="170"/>
      <c r="T99" s="170"/>
      <c r="U99" s="171"/>
      <c r="AU99" s="165" t="s">
        <v>145</v>
      </c>
      <c r="AV99" s="165" t="s">
        <v>82</v>
      </c>
      <c r="AW99" s="14" t="s">
        <v>82</v>
      </c>
      <c r="AX99" s="14" t="s">
        <v>34</v>
      </c>
      <c r="AY99" s="14" t="s">
        <v>80</v>
      </c>
      <c r="AZ99" s="165" t="s">
        <v>134</v>
      </c>
    </row>
    <row r="100" spans="1:66" s="2" customFormat="1" ht="14.45" customHeight="1">
      <c r="A100" s="33"/>
      <c r="B100" s="138"/>
      <c r="C100" s="139" t="s">
        <v>141</v>
      </c>
      <c r="D100" s="139" t="s">
        <v>136</v>
      </c>
      <c r="E100" s="140" t="s">
        <v>1141</v>
      </c>
      <c r="F100" s="141" t="s">
        <v>1142</v>
      </c>
      <c r="G100" s="142" t="s">
        <v>139</v>
      </c>
      <c r="H100" s="143">
        <v>78.75</v>
      </c>
      <c r="I100" s="144"/>
      <c r="J100" s="145">
        <f>ROUND(I100*H100,2)</f>
        <v>0</v>
      </c>
      <c r="K100" s="141" t="s">
        <v>140</v>
      </c>
      <c r="L100" s="282" t="s">
        <v>1410</v>
      </c>
      <c r="M100" s="34"/>
      <c r="N100" s="146" t="s">
        <v>3</v>
      </c>
      <c r="O100" s="147" t="s">
        <v>43</v>
      </c>
      <c r="P100" s="54"/>
      <c r="Q100" s="148">
        <f>P100*H100</f>
        <v>0</v>
      </c>
      <c r="R100" s="148">
        <v>0</v>
      </c>
      <c r="S100" s="148">
        <f>R100*H100</f>
        <v>0</v>
      </c>
      <c r="T100" s="148">
        <v>0</v>
      </c>
      <c r="U100" s="149">
        <f>T100*H100</f>
        <v>0</v>
      </c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S100" s="150" t="s">
        <v>141</v>
      </c>
      <c r="AU100" s="150" t="s">
        <v>136</v>
      </c>
      <c r="AV100" s="150" t="s">
        <v>82</v>
      </c>
      <c r="AZ100" s="18" t="s">
        <v>134</v>
      </c>
      <c r="BF100" s="151">
        <f>IF(O100="základní",J100,0)</f>
        <v>0</v>
      </c>
      <c r="BG100" s="151">
        <f>IF(O100="snížená",J100,0)</f>
        <v>0</v>
      </c>
      <c r="BH100" s="151">
        <f>IF(O100="zákl. přenesená",J100,0)</f>
        <v>0</v>
      </c>
      <c r="BI100" s="151">
        <f>IF(O100="sníž. přenesená",J100,0)</f>
        <v>0</v>
      </c>
      <c r="BJ100" s="151">
        <f>IF(O100="nulová",J100,0)</f>
        <v>0</v>
      </c>
      <c r="BK100" s="18" t="s">
        <v>80</v>
      </c>
      <c r="BL100" s="151">
        <f>ROUND(I100*H100,2)</f>
        <v>0</v>
      </c>
      <c r="BM100" s="18" t="s">
        <v>141</v>
      </c>
      <c r="BN100" s="150" t="s">
        <v>1208</v>
      </c>
    </row>
    <row r="101" spans="1:66" s="2" customFormat="1">
      <c r="A101" s="33"/>
      <c r="B101" s="34"/>
      <c r="C101" s="33"/>
      <c r="D101" s="152" t="s">
        <v>143</v>
      </c>
      <c r="E101" s="33"/>
      <c r="F101" s="153" t="s">
        <v>1144</v>
      </c>
      <c r="G101" s="33"/>
      <c r="H101" s="33"/>
      <c r="I101" s="154"/>
      <c r="J101" s="33"/>
      <c r="K101" s="33"/>
      <c r="M101" s="34"/>
      <c r="N101" s="155"/>
      <c r="O101" s="156"/>
      <c r="P101" s="54"/>
      <c r="Q101" s="54"/>
      <c r="R101" s="54"/>
      <c r="S101" s="54"/>
      <c r="T101" s="54"/>
      <c r="U101" s="55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U101" s="18" t="s">
        <v>143</v>
      </c>
      <c r="AV101" s="18" t="s">
        <v>82</v>
      </c>
    </row>
    <row r="102" spans="1:66" s="13" customFormat="1">
      <c r="B102" s="157"/>
      <c r="D102" s="152" t="s">
        <v>145</v>
      </c>
      <c r="E102" s="158" t="s">
        <v>3</v>
      </c>
      <c r="F102" s="159" t="s">
        <v>1038</v>
      </c>
      <c r="H102" s="158" t="s">
        <v>3</v>
      </c>
      <c r="I102" s="160"/>
      <c r="M102" s="157"/>
      <c r="N102" s="161"/>
      <c r="O102" s="162"/>
      <c r="P102" s="162"/>
      <c r="Q102" s="162"/>
      <c r="R102" s="162"/>
      <c r="S102" s="162"/>
      <c r="T102" s="162"/>
      <c r="U102" s="163"/>
      <c r="AU102" s="158" t="s">
        <v>145</v>
      </c>
      <c r="AV102" s="158" t="s">
        <v>82</v>
      </c>
      <c r="AW102" s="13" t="s">
        <v>80</v>
      </c>
      <c r="AX102" s="13" t="s">
        <v>34</v>
      </c>
      <c r="AY102" s="13" t="s">
        <v>72</v>
      </c>
      <c r="AZ102" s="158" t="s">
        <v>134</v>
      </c>
    </row>
    <row r="103" spans="1:66" s="14" customFormat="1">
      <c r="B103" s="164"/>
      <c r="D103" s="152" t="s">
        <v>145</v>
      </c>
      <c r="E103" s="165" t="s">
        <v>3</v>
      </c>
      <c r="F103" s="166" t="s">
        <v>1183</v>
      </c>
      <c r="H103" s="167">
        <v>78.75</v>
      </c>
      <c r="I103" s="168"/>
      <c r="M103" s="164"/>
      <c r="N103" s="169"/>
      <c r="O103" s="170"/>
      <c r="P103" s="170"/>
      <c r="Q103" s="170"/>
      <c r="R103" s="170"/>
      <c r="S103" s="170"/>
      <c r="T103" s="170"/>
      <c r="U103" s="171"/>
      <c r="AU103" s="165" t="s">
        <v>145</v>
      </c>
      <c r="AV103" s="165" t="s">
        <v>82</v>
      </c>
      <c r="AW103" s="14" t="s">
        <v>82</v>
      </c>
      <c r="AX103" s="14" t="s">
        <v>34</v>
      </c>
      <c r="AY103" s="14" t="s">
        <v>80</v>
      </c>
      <c r="AZ103" s="165" t="s">
        <v>134</v>
      </c>
    </row>
    <row r="104" spans="1:66" s="2" customFormat="1" ht="24.2" customHeight="1">
      <c r="A104" s="33"/>
      <c r="B104" s="138"/>
      <c r="C104" s="139" t="s">
        <v>177</v>
      </c>
      <c r="D104" s="139" t="s">
        <v>136</v>
      </c>
      <c r="E104" s="140" t="s">
        <v>1087</v>
      </c>
      <c r="F104" s="141" t="s">
        <v>1088</v>
      </c>
      <c r="G104" s="142" t="s">
        <v>1089</v>
      </c>
      <c r="H104" s="143">
        <v>6.3</v>
      </c>
      <c r="I104" s="144"/>
      <c r="J104" s="145">
        <f>ROUND(I104*H104,2)</f>
        <v>0</v>
      </c>
      <c r="K104" s="141" t="s">
        <v>140</v>
      </c>
      <c r="L104" s="282" t="s">
        <v>1410</v>
      </c>
      <c r="M104" s="34"/>
      <c r="N104" s="146" t="s">
        <v>3</v>
      </c>
      <c r="O104" s="147" t="s">
        <v>43</v>
      </c>
      <c r="P104" s="54"/>
      <c r="Q104" s="148">
        <f>P104*H104</f>
        <v>0</v>
      </c>
      <c r="R104" s="148">
        <v>0</v>
      </c>
      <c r="S104" s="148">
        <f>R104*H104</f>
        <v>0</v>
      </c>
      <c r="T104" s="148">
        <v>0</v>
      </c>
      <c r="U104" s="149">
        <f>T104*H104</f>
        <v>0</v>
      </c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S104" s="150" t="s">
        <v>141</v>
      </c>
      <c r="AU104" s="150" t="s">
        <v>136</v>
      </c>
      <c r="AV104" s="150" t="s">
        <v>82</v>
      </c>
      <c r="AZ104" s="18" t="s">
        <v>134</v>
      </c>
      <c r="BF104" s="151">
        <f>IF(O104="základní",J104,0)</f>
        <v>0</v>
      </c>
      <c r="BG104" s="151">
        <f>IF(O104="snížená",J104,0)</f>
        <v>0</v>
      </c>
      <c r="BH104" s="151">
        <f>IF(O104="zákl. přenesená",J104,0)</f>
        <v>0</v>
      </c>
      <c r="BI104" s="151">
        <f>IF(O104="sníž. přenesená",J104,0)</f>
        <v>0</v>
      </c>
      <c r="BJ104" s="151">
        <f>IF(O104="nulová",J104,0)</f>
        <v>0</v>
      </c>
      <c r="BK104" s="18" t="s">
        <v>80</v>
      </c>
      <c r="BL104" s="151">
        <f>ROUND(I104*H104,2)</f>
        <v>0</v>
      </c>
      <c r="BM104" s="18" t="s">
        <v>141</v>
      </c>
      <c r="BN104" s="150" t="s">
        <v>1209</v>
      </c>
    </row>
    <row r="105" spans="1:66" s="2" customFormat="1">
      <c r="A105" s="33"/>
      <c r="B105" s="34"/>
      <c r="C105" s="33"/>
      <c r="D105" s="152" t="s">
        <v>143</v>
      </c>
      <c r="E105" s="33"/>
      <c r="F105" s="153" t="s">
        <v>1091</v>
      </c>
      <c r="G105" s="33"/>
      <c r="H105" s="33"/>
      <c r="I105" s="154"/>
      <c r="J105" s="33"/>
      <c r="K105" s="33"/>
      <c r="M105" s="34"/>
      <c r="N105" s="155"/>
      <c r="O105" s="156"/>
      <c r="P105" s="54"/>
      <c r="Q105" s="54"/>
      <c r="R105" s="54"/>
      <c r="S105" s="54"/>
      <c r="T105" s="54"/>
      <c r="U105" s="55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U105" s="18" t="s">
        <v>143</v>
      </c>
      <c r="AV105" s="18" t="s">
        <v>82</v>
      </c>
    </row>
    <row r="106" spans="1:66" s="13" customFormat="1">
      <c r="B106" s="157"/>
      <c r="D106" s="152" t="s">
        <v>145</v>
      </c>
      <c r="E106" s="158" t="s">
        <v>3</v>
      </c>
      <c r="F106" s="159" t="s">
        <v>1038</v>
      </c>
      <c r="H106" s="158" t="s">
        <v>3</v>
      </c>
      <c r="I106" s="160"/>
      <c r="M106" s="157"/>
      <c r="N106" s="161"/>
      <c r="O106" s="162"/>
      <c r="P106" s="162"/>
      <c r="Q106" s="162"/>
      <c r="R106" s="162"/>
      <c r="S106" s="162"/>
      <c r="T106" s="162"/>
      <c r="U106" s="163"/>
      <c r="AU106" s="158" t="s">
        <v>145</v>
      </c>
      <c r="AV106" s="158" t="s">
        <v>82</v>
      </c>
      <c r="AW106" s="13" t="s">
        <v>80</v>
      </c>
      <c r="AX106" s="13" t="s">
        <v>34</v>
      </c>
      <c r="AY106" s="13" t="s">
        <v>72</v>
      </c>
      <c r="AZ106" s="158" t="s">
        <v>134</v>
      </c>
    </row>
    <row r="107" spans="1:66" s="14" customFormat="1">
      <c r="B107" s="164"/>
      <c r="D107" s="152" t="s">
        <v>145</v>
      </c>
      <c r="E107" s="165" t="s">
        <v>3</v>
      </c>
      <c r="F107" s="166" t="s">
        <v>1210</v>
      </c>
      <c r="H107" s="167">
        <v>6.3</v>
      </c>
      <c r="I107" s="168"/>
      <c r="M107" s="164"/>
      <c r="N107" s="169"/>
      <c r="O107" s="170"/>
      <c r="P107" s="170"/>
      <c r="Q107" s="170"/>
      <c r="R107" s="170"/>
      <c r="S107" s="170"/>
      <c r="T107" s="170"/>
      <c r="U107" s="171"/>
      <c r="AU107" s="165" t="s">
        <v>145</v>
      </c>
      <c r="AV107" s="165" t="s">
        <v>82</v>
      </c>
      <c r="AW107" s="14" t="s">
        <v>82</v>
      </c>
      <c r="AX107" s="14" t="s">
        <v>34</v>
      </c>
      <c r="AY107" s="14" t="s">
        <v>80</v>
      </c>
      <c r="AZ107" s="165" t="s">
        <v>134</v>
      </c>
    </row>
    <row r="108" spans="1:66" s="2" customFormat="1" ht="14.45" customHeight="1">
      <c r="A108" s="33"/>
      <c r="B108" s="138"/>
      <c r="C108" s="180" t="s">
        <v>183</v>
      </c>
      <c r="D108" s="180" t="s">
        <v>494</v>
      </c>
      <c r="E108" s="181" t="s">
        <v>624</v>
      </c>
      <c r="F108" s="182" t="s">
        <v>625</v>
      </c>
      <c r="G108" s="183" t="s">
        <v>626</v>
      </c>
      <c r="H108" s="184">
        <v>1</v>
      </c>
      <c r="I108" s="185"/>
      <c r="J108" s="186">
        <f>ROUND(I108*H108,2)</f>
        <v>0</v>
      </c>
      <c r="K108" s="182" t="s">
        <v>140</v>
      </c>
      <c r="L108" s="282" t="s">
        <v>1410</v>
      </c>
      <c r="M108" s="187"/>
      <c r="N108" s="188" t="s">
        <v>3</v>
      </c>
      <c r="O108" s="189" t="s">
        <v>43</v>
      </c>
      <c r="P108" s="54"/>
      <c r="Q108" s="148">
        <f>P108*H108</f>
        <v>0</v>
      </c>
      <c r="R108" s="148">
        <v>1E-3</v>
      </c>
      <c r="S108" s="148">
        <f>R108*H108</f>
        <v>1E-3</v>
      </c>
      <c r="T108" s="148">
        <v>0</v>
      </c>
      <c r="U108" s="149">
        <f>T108*H108</f>
        <v>0</v>
      </c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S108" s="150" t="s">
        <v>195</v>
      </c>
      <c r="AU108" s="150" t="s">
        <v>494</v>
      </c>
      <c r="AV108" s="150" t="s">
        <v>82</v>
      </c>
      <c r="AZ108" s="18" t="s">
        <v>134</v>
      </c>
      <c r="BF108" s="151">
        <f>IF(O108="základní",J108,0)</f>
        <v>0</v>
      </c>
      <c r="BG108" s="151">
        <f>IF(O108="snížená",J108,0)</f>
        <v>0</v>
      </c>
      <c r="BH108" s="151">
        <f>IF(O108="zákl. přenesená",J108,0)</f>
        <v>0</v>
      </c>
      <c r="BI108" s="151">
        <f>IF(O108="sníž. přenesená",J108,0)</f>
        <v>0</v>
      </c>
      <c r="BJ108" s="151">
        <f>IF(O108="nulová",J108,0)</f>
        <v>0</v>
      </c>
      <c r="BK108" s="18" t="s">
        <v>80</v>
      </c>
      <c r="BL108" s="151">
        <f>ROUND(I108*H108,2)</f>
        <v>0</v>
      </c>
      <c r="BM108" s="18" t="s">
        <v>141</v>
      </c>
      <c r="BN108" s="150" t="s">
        <v>1211</v>
      </c>
    </row>
    <row r="109" spans="1:66" s="2" customFormat="1">
      <c r="A109" s="33"/>
      <c r="B109" s="34"/>
      <c r="C109" s="33"/>
      <c r="D109" s="152" t="s">
        <v>143</v>
      </c>
      <c r="E109" s="33"/>
      <c r="F109" s="153" t="s">
        <v>625</v>
      </c>
      <c r="G109" s="33"/>
      <c r="H109" s="33"/>
      <c r="I109" s="154"/>
      <c r="J109" s="33"/>
      <c r="K109" s="33"/>
      <c r="M109" s="34"/>
      <c r="N109" s="155"/>
      <c r="O109" s="156"/>
      <c r="P109" s="54"/>
      <c r="Q109" s="54"/>
      <c r="R109" s="54"/>
      <c r="S109" s="54"/>
      <c r="T109" s="54"/>
      <c r="U109" s="55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U109" s="18" t="s">
        <v>143</v>
      </c>
      <c r="AV109" s="18" t="s">
        <v>82</v>
      </c>
    </row>
    <row r="110" spans="1:66" s="13" customFormat="1">
      <c r="B110" s="157"/>
      <c r="D110" s="152" t="s">
        <v>145</v>
      </c>
      <c r="E110" s="158" t="s">
        <v>3</v>
      </c>
      <c r="F110" s="159" t="s">
        <v>1038</v>
      </c>
      <c r="H110" s="158" t="s">
        <v>3</v>
      </c>
      <c r="I110" s="160"/>
      <c r="M110" s="157"/>
      <c r="N110" s="161"/>
      <c r="O110" s="162"/>
      <c r="P110" s="162"/>
      <c r="Q110" s="162"/>
      <c r="R110" s="162"/>
      <c r="S110" s="162"/>
      <c r="T110" s="162"/>
      <c r="U110" s="163"/>
      <c r="AU110" s="158" t="s">
        <v>145</v>
      </c>
      <c r="AV110" s="158" t="s">
        <v>82</v>
      </c>
      <c r="AW110" s="13" t="s">
        <v>80</v>
      </c>
      <c r="AX110" s="13" t="s">
        <v>34</v>
      </c>
      <c r="AY110" s="13" t="s">
        <v>72</v>
      </c>
      <c r="AZ110" s="158" t="s">
        <v>134</v>
      </c>
    </row>
    <row r="111" spans="1:66" s="14" customFormat="1">
      <c r="B111" s="164"/>
      <c r="D111" s="152" t="s">
        <v>145</v>
      </c>
      <c r="E111" s="165" t="s">
        <v>3</v>
      </c>
      <c r="F111" s="166" t="s">
        <v>1188</v>
      </c>
      <c r="H111" s="167">
        <v>3.9E-2</v>
      </c>
      <c r="I111" s="168"/>
      <c r="M111" s="164"/>
      <c r="N111" s="169"/>
      <c r="O111" s="170"/>
      <c r="P111" s="170"/>
      <c r="Q111" s="170"/>
      <c r="R111" s="170"/>
      <c r="S111" s="170"/>
      <c r="T111" s="170"/>
      <c r="U111" s="171"/>
      <c r="AU111" s="165" t="s">
        <v>145</v>
      </c>
      <c r="AV111" s="165" t="s">
        <v>82</v>
      </c>
      <c r="AW111" s="14" t="s">
        <v>82</v>
      </c>
      <c r="AX111" s="14" t="s">
        <v>34</v>
      </c>
      <c r="AY111" s="14" t="s">
        <v>72</v>
      </c>
      <c r="AZ111" s="165" t="s">
        <v>134</v>
      </c>
    </row>
    <row r="112" spans="1:66" s="13" customFormat="1">
      <c r="B112" s="157"/>
      <c r="D112" s="152" t="s">
        <v>145</v>
      </c>
      <c r="E112" s="158" t="s">
        <v>3</v>
      </c>
      <c r="F112" s="159" t="s">
        <v>629</v>
      </c>
      <c r="H112" s="158" t="s">
        <v>3</v>
      </c>
      <c r="I112" s="160"/>
      <c r="M112" s="157"/>
      <c r="N112" s="161"/>
      <c r="O112" s="162"/>
      <c r="P112" s="162"/>
      <c r="Q112" s="162"/>
      <c r="R112" s="162"/>
      <c r="S112" s="162"/>
      <c r="T112" s="162"/>
      <c r="U112" s="163"/>
      <c r="AU112" s="158" t="s">
        <v>145</v>
      </c>
      <c r="AV112" s="158" t="s">
        <v>82</v>
      </c>
      <c r="AW112" s="13" t="s">
        <v>80</v>
      </c>
      <c r="AX112" s="13" t="s">
        <v>34</v>
      </c>
      <c r="AY112" s="13" t="s">
        <v>72</v>
      </c>
      <c r="AZ112" s="158" t="s">
        <v>134</v>
      </c>
    </row>
    <row r="113" spans="1:66" s="14" customFormat="1">
      <c r="B113" s="164"/>
      <c r="D113" s="152" t="s">
        <v>145</v>
      </c>
      <c r="E113" s="165" t="s">
        <v>3</v>
      </c>
      <c r="F113" s="166" t="s">
        <v>1157</v>
      </c>
      <c r="H113" s="167">
        <v>0.96099999999999997</v>
      </c>
      <c r="I113" s="168"/>
      <c r="M113" s="164"/>
      <c r="N113" s="169"/>
      <c r="O113" s="170"/>
      <c r="P113" s="170"/>
      <c r="Q113" s="170"/>
      <c r="R113" s="170"/>
      <c r="S113" s="170"/>
      <c r="T113" s="170"/>
      <c r="U113" s="171"/>
      <c r="AU113" s="165" t="s">
        <v>145</v>
      </c>
      <c r="AV113" s="165" t="s">
        <v>82</v>
      </c>
      <c r="AW113" s="14" t="s">
        <v>82</v>
      </c>
      <c r="AX113" s="14" t="s">
        <v>34</v>
      </c>
      <c r="AY113" s="14" t="s">
        <v>72</v>
      </c>
      <c r="AZ113" s="165" t="s">
        <v>134</v>
      </c>
    </row>
    <row r="114" spans="1:66" s="15" customFormat="1">
      <c r="B114" s="172"/>
      <c r="D114" s="152" t="s">
        <v>145</v>
      </c>
      <c r="E114" s="173" t="s">
        <v>3</v>
      </c>
      <c r="F114" s="174" t="s">
        <v>155</v>
      </c>
      <c r="H114" s="175">
        <v>1</v>
      </c>
      <c r="I114" s="176"/>
      <c r="M114" s="172"/>
      <c r="N114" s="177"/>
      <c r="O114" s="178"/>
      <c r="P114" s="178"/>
      <c r="Q114" s="178"/>
      <c r="R114" s="178"/>
      <c r="S114" s="178"/>
      <c r="T114" s="178"/>
      <c r="U114" s="179"/>
      <c r="AU114" s="173" t="s">
        <v>145</v>
      </c>
      <c r="AV114" s="173" t="s">
        <v>82</v>
      </c>
      <c r="AW114" s="15" t="s">
        <v>141</v>
      </c>
      <c r="AX114" s="15" t="s">
        <v>34</v>
      </c>
      <c r="AY114" s="15" t="s">
        <v>80</v>
      </c>
      <c r="AZ114" s="173" t="s">
        <v>134</v>
      </c>
    </row>
    <row r="115" spans="1:66" s="2" customFormat="1" ht="14.45" customHeight="1">
      <c r="A115" s="33"/>
      <c r="B115" s="138"/>
      <c r="C115" s="139" t="s">
        <v>189</v>
      </c>
      <c r="D115" s="139" t="s">
        <v>136</v>
      </c>
      <c r="E115" s="140" t="s">
        <v>1212</v>
      </c>
      <c r="F115" s="141" t="s">
        <v>1213</v>
      </c>
      <c r="G115" s="142" t="s">
        <v>172</v>
      </c>
      <c r="H115" s="143">
        <v>315</v>
      </c>
      <c r="I115" s="144"/>
      <c r="J115" s="145">
        <f>ROUND(I115*H115,2)</f>
        <v>0</v>
      </c>
      <c r="K115" s="141" t="s">
        <v>140</v>
      </c>
      <c r="L115" s="282" t="s">
        <v>1410</v>
      </c>
      <c r="M115" s="34"/>
      <c r="N115" s="146" t="s">
        <v>3</v>
      </c>
      <c r="O115" s="147" t="s">
        <v>43</v>
      </c>
      <c r="P115" s="54"/>
      <c r="Q115" s="148">
        <f>P115*H115</f>
        <v>0</v>
      </c>
      <c r="R115" s="148">
        <v>0</v>
      </c>
      <c r="S115" s="148">
        <f>R115*H115</f>
        <v>0</v>
      </c>
      <c r="T115" s="148">
        <v>0</v>
      </c>
      <c r="U115" s="149">
        <f>T115*H115</f>
        <v>0</v>
      </c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S115" s="150" t="s">
        <v>141</v>
      </c>
      <c r="AU115" s="150" t="s">
        <v>136</v>
      </c>
      <c r="AV115" s="150" t="s">
        <v>82</v>
      </c>
      <c r="AZ115" s="18" t="s">
        <v>134</v>
      </c>
      <c r="BF115" s="151">
        <f>IF(O115="základní",J115,0)</f>
        <v>0</v>
      </c>
      <c r="BG115" s="151">
        <f>IF(O115="snížená",J115,0)</f>
        <v>0</v>
      </c>
      <c r="BH115" s="151">
        <f>IF(O115="zákl. přenesená",J115,0)</f>
        <v>0</v>
      </c>
      <c r="BI115" s="151">
        <f>IF(O115="sníž. přenesená",J115,0)</f>
        <v>0</v>
      </c>
      <c r="BJ115" s="151">
        <f>IF(O115="nulová",J115,0)</f>
        <v>0</v>
      </c>
      <c r="BK115" s="18" t="s">
        <v>80</v>
      </c>
      <c r="BL115" s="151">
        <f>ROUND(I115*H115,2)</f>
        <v>0</v>
      </c>
      <c r="BM115" s="18" t="s">
        <v>141</v>
      </c>
      <c r="BN115" s="150" t="s">
        <v>1214</v>
      </c>
    </row>
    <row r="116" spans="1:66" s="2" customFormat="1">
      <c r="A116" s="33"/>
      <c r="B116" s="34"/>
      <c r="C116" s="33"/>
      <c r="D116" s="152" t="s">
        <v>143</v>
      </c>
      <c r="E116" s="33"/>
      <c r="F116" s="153" t="s">
        <v>1215</v>
      </c>
      <c r="G116" s="33"/>
      <c r="H116" s="33"/>
      <c r="I116" s="154"/>
      <c r="J116" s="33"/>
      <c r="K116" s="33"/>
      <c r="M116" s="34"/>
      <c r="N116" s="155"/>
      <c r="O116" s="156"/>
      <c r="P116" s="54"/>
      <c r="Q116" s="54"/>
      <c r="R116" s="54"/>
      <c r="S116" s="54"/>
      <c r="T116" s="54"/>
      <c r="U116" s="55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U116" s="18" t="s">
        <v>143</v>
      </c>
      <c r="AV116" s="18" t="s">
        <v>82</v>
      </c>
    </row>
    <row r="117" spans="1:66" s="13" customFormat="1">
      <c r="B117" s="157"/>
      <c r="D117" s="152" t="s">
        <v>145</v>
      </c>
      <c r="E117" s="158" t="s">
        <v>3</v>
      </c>
      <c r="F117" s="159" t="s">
        <v>1038</v>
      </c>
      <c r="H117" s="158" t="s">
        <v>3</v>
      </c>
      <c r="I117" s="160"/>
      <c r="M117" s="157"/>
      <c r="N117" s="161"/>
      <c r="O117" s="162"/>
      <c r="P117" s="162"/>
      <c r="Q117" s="162"/>
      <c r="R117" s="162"/>
      <c r="S117" s="162"/>
      <c r="T117" s="162"/>
      <c r="U117" s="163"/>
      <c r="AU117" s="158" t="s">
        <v>145</v>
      </c>
      <c r="AV117" s="158" t="s">
        <v>82</v>
      </c>
      <c r="AW117" s="13" t="s">
        <v>80</v>
      </c>
      <c r="AX117" s="13" t="s">
        <v>34</v>
      </c>
      <c r="AY117" s="13" t="s">
        <v>72</v>
      </c>
      <c r="AZ117" s="158" t="s">
        <v>134</v>
      </c>
    </row>
    <row r="118" spans="1:66" s="13" customFormat="1">
      <c r="B118" s="157"/>
      <c r="D118" s="152" t="s">
        <v>145</v>
      </c>
      <c r="E118" s="158" t="s">
        <v>3</v>
      </c>
      <c r="F118" s="159" t="s">
        <v>1216</v>
      </c>
      <c r="H118" s="158" t="s">
        <v>3</v>
      </c>
      <c r="I118" s="160"/>
      <c r="M118" s="157"/>
      <c r="N118" s="161"/>
      <c r="O118" s="162"/>
      <c r="P118" s="162"/>
      <c r="Q118" s="162"/>
      <c r="R118" s="162"/>
      <c r="S118" s="162"/>
      <c r="T118" s="162"/>
      <c r="U118" s="163"/>
      <c r="AU118" s="158" t="s">
        <v>145</v>
      </c>
      <c r="AV118" s="158" t="s">
        <v>82</v>
      </c>
      <c r="AW118" s="13" t="s">
        <v>80</v>
      </c>
      <c r="AX118" s="13" t="s">
        <v>34</v>
      </c>
      <c r="AY118" s="13" t="s">
        <v>72</v>
      </c>
      <c r="AZ118" s="158" t="s">
        <v>134</v>
      </c>
    </row>
    <row r="119" spans="1:66" s="14" customFormat="1">
      <c r="B119" s="164"/>
      <c r="D119" s="152" t="s">
        <v>145</v>
      </c>
      <c r="E119" s="165" t="s">
        <v>3</v>
      </c>
      <c r="F119" s="166" t="s">
        <v>1207</v>
      </c>
      <c r="H119" s="167">
        <v>315</v>
      </c>
      <c r="I119" s="168"/>
      <c r="M119" s="164"/>
      <c r="N119" s="169"/>
      <c r="O119" s="170"/>
      <c r="P119" s="170"/>
      <c r="Q119" s="170"/>
      <c r="R119" s="170"/>
      <c r="S119" s="170"/>
      <c r="T119" s="170"/>
      <c r="U119" s="171"/>
      <c r="AU119" s="165" t="s">
        <v>145</v>
      </c>
      <c r="AV119" s="165" t="s">
        <v>82</v>
      </c>
      <c r="AW119" s="14" t="s">
        <v>82</v>
      </c>
      <c r="AX119" s="14" t="s">
        <v>34</v>
      </c>
      <c r="AY119" s="14" t="s">
        <v>80</v>
      </c>
      <c r="AZ119" s="165" t="s">
        <v>134</v>
      </c>
    </row>
    <row r="120" spans="1:66" s="2" customFormat="1" ht="14.45" customHeight="1">
      <c r="A120" s="33"/>
      <c r="B120" s="138"/>
      <c r="C120" s="139" t="s">
        <v>195</v>
      </c>
      <c r="D120" s="139" t="s">
        <v>136</v>
      </c>
      <c r="E120" s="140" t="s">
        <v>1110</v>
      </c>
      <c r="F120" s="141" t="s">
        <v>1111</v>
      </c>
      <c r="G120" s="142" t="s">
        <v>268</v>
      </c>
      <c r="H120" s="143">
        <v>9.4499999999999993</v>
      </c>
      <c r="I120" s="144"/>
      <c r="J120" s="145">
        <f>ROUND(I120*H120,2)</f>
        <v>0</v>
      </c>
      <c r="K120" s="141" t="s">
        <v>140</v>
      </c>
      <c r="L120" s="282" t="s">
        <v>1410</v>
      </c>
      <c r="M120" s="34"/>
      <c r="N120" s="146" t="s">
        <v>3</v>
      </c>
      <c r="O120" s="147" t="s">
        <v>43</v>
      </c>
      <c r="P120" s="54"/>
      <c r="Q120" s="148">
        <f>P120*H120</f>
        <v>0</v>
      </c>
      <c r="R120" s="148">
        <v>0</v>
      </c>
      <c r="S120" s="148">
        <f>R120*H120</f>
        <v>0</v>
      </c>
      <c r="T120" s="148">
        <v>0</v>
      </c>
      <c r="U120" s="149">
        <f>T120*H120</f>
        <v>0</v>
      </c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S120" s="150" t="s">
        <v>141</v>
      </c>
      <c r="AU120" s="150" t="s">
        <v>136</v>
      </c>
      <c r="AV120" s="150" t="s">
        <v>82</v>
      </c>
      <c r="AZ120" s="18" t="s">
        <v>134</v>
      </c>
      <c r="BF120" s="151">
        <f>IF(O120="základní",J120,0)</f>
        <v>0</v>
      </c>
      <c r="BG120" s="151">
        <f>IF(O120="snížená",J120,0)</f>
        <v>0</v>
      </c>
      <c r="BH120" s="151">
        <f>IF(O120="zákl. přenesená",J120,0)</f>
        <v>0</v>
      </c>
      <c r="BI120" s="151">
        <f>IF(O120="sníž. přenesená",J120,0)</f>
        <v>0</v>
      </c>
      <c r="BJ120" s="151">
        <f>IF(O120="nulová",J120,0)</f>
        <v>0</v>
      </c>
      <c r="BK120" s="18" t="s">
        <v>80</v>
      </c>
      <c r="BL120" s="151">
        <f>ROUND(I120*H120,2)</f>
        <v>0</v>
      </c>
      <c r="BM120" s="18" t="s">
        <v>141</v>
      </c>
      <c r="BN120" s="150" t="s">
        <v>1217</v>
      </c>
    </row>
    <row r="121" spans="1:66" s="2" customFormat="1">
      <c r="A121" s="33"/>
      <c r="B121" s="34"/>
      <c r="C121" s="33"/>
      <c r="D121" s="152" t="s">
        <v>143</v>
      </c>
      <c r="E121" s="33"/>
      <c r="F121" s="153" t="s">
        <v>1113</v>
      </c>
      <c r="G121" s="33"/>
      <c r="H121" s="33"/>
      <c r="I121" s="154"/>
      <c r="J121" s="33"/>
      <c r="K121" s="33"/>
      <c r="M121" s="34"/>
      <c r="N121" s="155"/>
      <c r="O121" s="156"/>
      <c r="P121" s="54"/>
      <c r="Q121" s="54"/>
      <c r="R121" s="54"/>
      <c r="S121" s="54"/>
      <c r="T121" s="54"/>
      <c r="U121" s="55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U121" s="18" t="s">
        <v>143</v>
      </c>
      <c r="AV121" s="18" t="s">
        <v>82</v>
      </c>
    </row>
    <row r="122" spans="1:66" s="13" customFormat="1">
      <c r="B122" s="157"/>
      <c r="D122" s="152" t="s">
        <v>145</v>
      </c>
      <c r="E122" s="158" t="s">
        <v>3</v>
      </c>
      <c r="F122" s="159" t="s">
        <v>1038</v>
      </c>
      <c r="H122" s="158" t="s">
        <v>3</v>
      </c>
      <c r="I122" s="160"/>
      <c r="M122" s="157"/>
      <c r="N122" s="161"/>
      <c r="O122" s="162"/>
      <c r="P122" s="162"/>
      <c r="Q122" s="162"/>
      <c r="R122" s="162"/>
      <c r="S122" s="162"/>
      <c r="T122" s="162"/>
      <c r="U122" s="163"/>
      <c r="AU122" s="158" t="s">
        <v>145</v>
      </c>
      <c r="AV122" s="158" t="s">
        <v>82</v>
      </c>
      <c r="AW122" s="13" t="s">
        <v>80</v>
      </c>
      <c r="AX122" s="13" t="s">
        <v>34</v>
      </c>
      <c r="AY122" s="13" t="s">
        <v>72</v>
      </c>
      <c r="AZ122" s="158" t="s">
        <v>134</v>
      </c>
    </row>
    <row r="123" spans="1:66" s="13" customFormat="1">
      <c r="B123" s="157"/>
      <c r="D123" s="152" t="s">
        <v>145</v>
      </c>
      <c r="E123" s="158" t="s">
        <v>3</v>
      </c>
      <c r="F123" s="159" t="s">
        <v>1114</v>
      </c>
      <c r="H123" s="158" t="s">
        <v>3</v>
      </c>
      <c r="I123" s="160"/>
      <c r="M123" s="157"/>
      <c r="N123" s="161"/>
      <c r="O123" s="162"/>
      <c r="P123" s="162"/>
      <c r="Q123" s="162"/>
      <c r="R123" s="162"/>
      <c r="S123" s="162"/>
      <c r="T123" s="162"/>
      <c r="U123" s="163"/>
      <c r="AU123" s="158" t="s">
        <v>145</v>
      </c>
      <c r="AV123" s="158" t="s">
        <v>82</v>
      </c>
      <c r="AW123" s="13" t="s">
        <v>80</v>
      </c>
      <c r="AX123" s="13" t="s">
        <v>34</v>
      </c>
      <c r="AY123" s="13" t="s">
        <v>72</v>
      </c>
      <c r="AZ123" s="158" t="s">
        <v>134</v>
      </c>
    </row>
    <row r="124" spans="1:66" s="13" customFormat="1">
      <c r="B124" s="157"/>
      <c r="D124" s="152" t="s">
        <v>145</v>
      </c>
      <c r="E124" s="158" t="s">
        <v>3</v>
      </c>
      <c r="F124" s="159" t="s">
        <v>1115</v>
      </c>
      <c r="H124" s="158" t="s">
        <v>3</v>
      </c>
      <c r="I124" s="160"/>
      <c r="M124" s="157"/>
      <c r="N124" s="161"/>
      <c r="O124" s="162"/>
      <c r="P124" s="162"/>
      <c r="Q124" s="162"/>
      <c r="R124" s="162"/>
      <c r="S124" s="162"/>
      <c r="T124" s="162"/>
      <c r="U124" s="163"/>
      <c r="AU124" s="158" t="s">
        <v>145</v>
      </c>
      <c r="AV124" s="158" t="s">
        <v>82</v>
      </c>
      <c r="AW124" s="13" t="s">
        <v>80</v>
      </c>
      <c r="AX124" s="13" t="s">
        <v>34</v>
      </c>
      <c r="AY124" s="13" t="s">
        <v>72</v>
      </c>
      <c r="AZ124" s="158" t="s">
        <v>134</v>
      </c>
    </row>
    <row r="125" spans="1:66" s="14" customFormat="1">
      <c r="B125" s="164"/>
      <c r="D125" s="152" t="s">
        <v>145</v>
      </c>
      <c r="E125" s="165" t="s">
        <v>3</v>
      </c>
      <c r="F125" s="166" t="s">
        <v>1218</v>
      </c>
      <c r="H125" s="167">
        <v>9.4499999999999993</v>
      </c>
      <c r="I125" s="168"/>
      <c r="M125" s="164"/>
      <c r="N125" s="169"/>
      <c r="O125" s="170"/>
      <c r="P125" s="170"/>
      <c r="Q125" s="170"/>
      <c r="R125" s="170"/>
      <c r="S125" s="170"/>
      <c r="T125" s="170"/>
      <c r="U125" s="171"/>
      <c r="AU125" s="165" t="s">
        <v>145</v>
      </c>
      <c r="AV125" s="165" t="s">
        <v>82</v>
      </c>
      <c r="AW125" s="14" t="s">
        <v>82</v>
      </c>
      <c r="AX125" s="14" t="s">
        <v>34</v>
      </c>
      <c r="AY125" s="14" t="s">
        <v>72</v>
      </c>
      <c r="AZ125" s="165" t="s">
        <v>134</v>
      </c>
    </row>
    <row r="126" spans="1:66" s="15" customFormat="1">
      <c r="B126" s="172"/>
      <c r="D126" s="152" t="s">
        <v>145</v>
      </c>
      <c r="E126" s="173" t="s">
        <v>3</v>
      </c>
      <c r="F126" s="174" t="s">
        <v>155</v>
      </c>
      <c r="H126" s="175">
        <v>9.4499999999999993</v>
      </c>
      <c r="I126" s="176"/>
      <c r="M126" s="172"/>
      <c r="N126" s="177"/>
      <c r="O126" s="178"/>
      <c r="P126" s="178"/>
      <c r="Q126" s="178"/>
      <c r="R126" s="178"/>
      <c r="S126" s="178"/>
      <c r="T126" s="178"/>
      <c r="U126" s="179"/>
      <c r="AU126" s="173" t="s">
        <v>145</v>
      </c>
      <c r="AV126" s="173" t="s">
        <v>82</v>
      </c>
      <c r="AW126" s="15" t="s">
        <v>141</v>
      </c>
      <c r="AX126" s="15" t="s">
        <v>34</v>
      </c>
      <c r="AY126" s="15" t="s">
        <v>80</v>
      </c>
      <c r="AZ126" s="173" t="s">
        <v>134</v>
      </c>
    </row>
    <row r="127" spans="1:66" s="2" customFormat="1" ht="14.45" customHeight="1">
      <c r="A127" s="33"/>
      <c r="B127" s="138"/>
      <c r="C127" s="180" t="s">
        <v>200</v>
      </c>
      <c r="D127" s="180" t="s">
        <v>494</v>
      </c>
      <c r="E127" s="181" t="s">
        <v>1058</v>
      </c>
      <c r="F127" s="182" t="s">
        <v>1096</v>
      </c>
      <c r="G127" s="183" t="s">
        <v>548</v>
      </c>
      <c r="H127" s="184">
        <v>2.52</v>
      </c>
      <c r="I127" s="185"/>
      <c r="J127" s="186">
        <f>ROUND(I127*H127,2)</f>
        <v>0</v>
      </c>
      <c r="K127" s="182" t="s">
        <v>3</v>
      </c>
      <c r="L127" s="282" t="s">
        <v>1410</v>
      </c>
      <c r="M127" s="187"/>
      <c r="N127" s="188" t="s">
        <v>3</v>
      </c>
      <c r="O127" s="189" t="s">
        <v>43</v>
      </c>
      <c r="P127" s="54"/>
      <c r="Q127" s="148">
        <f>P127*H127</f>
        <v>0</v>
      </c>
      <c r="R127" s="148">
        <v>1E-3</v>
      </c>
      <c r="S127" s="148">
        <f>R127*H127</f>
        <v>2.5200000000000001E-3</v>
      </c>
      <c r="T127" s="148">
        <v>0</v>
      </c>
      <c r="U127" s="149">
        <f>T127*H127</f>
        <v>0</v>
      </c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S127" s="150" t="s">
        <v>195</v>
      </c>
      <c r="AU127" s="150" t="s">
        <v>494</v>
      </c>
      <c r="AV127" s="150" t="s">
        <v>82</v>
      </c>
      <c r="AZ127" s="18" t="s">
        <v>134</v>
      </c>
      <c r="BF127" s="151">
        <f>IF(O127="základní",J127,0)</f>
        <v>0</v>
      </c>
      <c r="BG127" s="151">
        <f>IF(O127="snížená",J127,0)</f>
        <v>0</v>
      </c>
      <c r="BH127" s="151">
        <f>IF(O127="zákl. přenesená",J127,0)</f>
        <v>0</v>
      </c>
      <c r="BI127" s="151">
        <f>IF(O127="sníž. přenesená",J127,0)</f>
        <v>0</v>
      </c>
      <c r="BJ127" s="151">
        <f>IF(O127="nulová",J127,0)</f>
        <v>0</v>
      </c>
      <c r="BK127" s="18" t="s">
        <v>80</v>
      </c>
      <c r="BL127" s="151">
        <f>ROUND(I127*H127,2)</f>
        <v>0</v>
      </c>
      <c r="BM127" s="18" t="s">
        <v>141</v>
      </c>
      <c r="BN127" s="150" t="s">
        <v>1219</v>
      </c>
    </row>
    <row r="128" spans="1:66" s="2" customFormat="1">
      <c r="A128" s="33"/>
      <c r="B128" s="34"/>
      <c r="C128" s="33"/>
      <c r="D128" s="152" t="s">
        <v>143</v>
      </c>
      <c r="E128" s="33"/>
      <c r="F128" s="153" t="s">
        <v>1096</v>
      </c>
      <c r="G128" s="33"/>
      <c r="H128" s="33"/>
      <c r="I128" s="154"/>
      <c r="J128" s="33"/>
      <c r="K128" s="33"/>
      <c r="M128" s="34"/>
      <c r="N128" s="155"/>
      <c r="O128" s="156"/>
      <c r="P128" s="54"/>
      <c r="Q128" s="54"/>
      <c r="R128" s="54"/>
      <c r="S128" s="54"/>
      <c r="T128" s="54"/>
      <c r="U128" s="55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U128" s="18" t="s">
        <v>143</v>
      </c>
      <c r="AV128" s="18" t="s">
        <v>82</v>
      </c>
    </row>
    <row r="129" spans="1:66" s="13" customFormat="1">
      <c r="B129" s="157"/>
      <c r="D129" s="152" t="s">
        <v>145</v>
      </c>
      <c r="E129" s="158" t="s">
        <v>3</v>
      </c>
      <c r="F129" s="159" t="s">
        <v>1038</v>
      </c>
      <c r="H129" s="158" t="s">
        <v>3</v>
      </c>
      <c r="I129" s="160"/>
      <c r="M129" s="157"/>
      <c r="N129" s="161"/>
      <c r="O129" s="162"/>
      <c r="P129" s="162"/>
      <c r="Q129" s="162"/>
      <c r="R129" s="162"/>
      <c r="S129" s="162"/>
      <c r="T129" s="162"/>
      <c r="U129" s="163"/>
      <c r="AU129" s="158" t="s">
        <v>145</v>
      </c>
      <c r="AV129" s="158" t="s">
        <v>82</v>
      </c>
      <c r="AW129" s="13" t="s">
        <v>80</v>
      </c>
      <c r="AX129" s="13" t="s">
        <v>34</v>
      </c>
      <c r="AY129" s="13" t="s">
        <v>72</v>
      </c>
      <c r="AZ129" s="158" t="s">
        <v>134</v>
      </c>
    </row>
    <row r="130" spans="1:66" s="13" customFormat="1">
      <c r="B130" s="157"/>
      <c r="D130" s="152" t="s">
        <v>145</v>
      </c>
      <c r="E130" s="158" t="s">
        <v>3</v>
      </c>
      <c r="F130" s="159" t="s">
        <v>1161</v>
      </c>
      <c r="H130" s="158" t="s">
        <v>3</v>
      </c>
      <c r="I130" s="160"/>
      <c r="M130" s="157"/>
      <c r="N130" s="161"/>
      <c r="O130" s="162"/>
      <c r="P130" s="162"/>
      <c r="Q130" s="162"/>
      <c r="R130" s="162"/>
      <c r="S130" s="162"/>
      <c r="T130" s="162"/>
      <c r="U130" s="163"/>
      <c r="AU130" s="158" t="s">
        <v>145</v>
      </c>
      <c r="AV130" s="158" t="s">
        <v>82</v>
      </c>
      <c r="AW130" s="13" t="s">
        <v>80</v>
      </c>
      <c r="AX130" s="13" t="s">
        <v>34</v>
      </c>
      <c r="AY130" s="13" t="s">
        <v>72</v>
      </c>
      <c r="AZ130" s="158" t="s">
        <v>134</v>
      </c>
    </row>
    <row r="131" spans="1:66" s="14" customFormat="1">
      <c r="B131" s="164"/>
      <c r="D131" s="152" t="s">
        <v>145</v>
      </c>
      <c r="E131" s="165" t="s">
        <v>3</v>
      </c>
      <c r="F131" s="166" t="s">
        <v>1220</v>
      </c>
      <c r="H131" s="167">
        <v>2.52</v>
      </c>
      <c r="I131" s="168"/>
      <c r="M131" s="164"/>
      <c r="N131" s="169"/>
      <c r="O131" s="170"/>
      <c r="P131" s="170"/>
      <c r="Q131" s="170"/>
      <c r="R131" s="170"/>
      <c r="S131" s="170"/>
      <c r="T131" s="170"/>
      <c r="U131" s="171"/>
      <c r="AU131" s="165" t="s">
        <v>145</v>
      </c>
      <c r="AV131" s="165" t="s">
        <v>82</v>
      </c>
      <c r="AW131" s="14" t="s">
        <v>82</v>
      </c>
      <c r="AX131" s="14" t="s">
        <v>34</v>
      </c>
      <c r="AY131" s="14" t="s">
        <v>72</v>
      </c>
      <c r="AZ131" s="165" t="s">
        <v>134</v>
      </c>
    </row>
    <row r="132" spans="1:66" s="15" customFormat="1">
      <c r="B132" s="172"/>
      <c r="D132" s="152" t="s">
        <v>145</v>
      </c>
      <c r="E132" s="173" t="s">
        <v>3</v>
      </c>
      <c r="F132" s="174" t="s">
        <v>155</v>
      </c>
      <c r="H132" s="175">
        <v>2.52</v>
      </c>
      <c r="I132" s="176"/>
      <c r="M132" s="172"/>
      <c r="N132" s="177"/>
      <c r="O132" s="178"/>
      <c r="P132" s="178"/>
      <c r="Q132" s="178"/>
      <c r="R132" s="178"/>
      <c r="S132" s="178"/>
      <c r="T132" s="178"/>
      <c r="U132" s="179"/>
      <c r="AU132" s="173" t="s">
        <v>145</v>
      </c>
      <c r="AV132" s="173" t="s">
        <v>82</v>
      </c>
      <c r="AW132" s="15" t="s">
        <v>141</v>
      </c>
      <c r="AX132" s="15" t="s">
        <v>34</v>
      </c>
      <c r="AY132" s="15" t="s">
        <v>80</v>
      </c>
      <c r="AZ132" s="173" t="s">
        <v>134</v>
      </c>
    </row>
    <row r="133" spans="1:66" s="12" customFormat="1" ht="22.9" customHeight="1">
      <c r="B133" s="125"/>
      <c r="D133" s="126" t="s">
        <v>71</v>
      </c>
      <c r="E133" s="136" t="s">
        <v>919</v>
      </c>
      <c r="F133" s="136" t="s">
        <v>920</v>
      </c>
      <c r="I133" s="128"/>
      <c r="J133" s="137">
        <f>BL133</f>
        <v>0</v>
      </c>
      <c r="L133" s="281"/>
      <c r="M133" s="125"/>
      <c r="N133" s="130"/>
      <c r="O133" s="131"/>
      <c r="P133" s="131"/>
      <c r="Q133" s="132">
        <f>SUM(Q134:Q135)</f>
        <v>0</v>
      </c>
      <c r="R133" s="131"/>
      <c r="S133" s="132">
        <f>SUM(S134:S135)</f>
        <v>0</v>
      </c>
      <c r="T133" s="131"/>
      <c r="U133" s="133">
        <f>SUM(U134:U135)</f>
        <v>0</v>
      </c>
      <c r="AS133" s="126" t="s">
        <v>80</v>
      </c>
      <c r="AU133" s="134" t="s">
        <v>71</v>
      </c>
      <c r="AV133" s="134" t="s">
        <v>80</v>
      </c>
      <c r="AZ133" s="126" t="s">
        <v>134</v>
      </c>
      <c r="BL133" s="135">
        <f>SUM(BL134:BL135)</f>
        <v>0</v>
      </c>
    </row>
    <row r="134" spans="1:66" s="2" customFormat="1" ht="14.45" customHeight="1">
      <c r="A134" s="33"/>
      <c r="B134" s="138"/>
      <c r="C134" s="139" t="s">
        <v>205</v>
      </c>
      <c r="D134" s="139" t="s">
        <v>136</v>
      </c>
      <c r="E134" s="140" t="s">
        <v>1117</v>
      </c>
      <c r="F134" s="141" t="s">
        <v>1118</v>
      </c>
      <c r="G134" s="142" t="s">
        <v>469</v>
      </c>
      <c r="H134" s="143">
        <v>4.0000000000000001E-3</v>
      </c>
      <c r="I134" s="144"/>
      <c r="J134" s="145">
        <f>ROUND(I134*H134,2)</f>
        <v>0</v>
      </c>
      <c r="K134" s="141" t="s">
        <v>140</v>
      </c>
      <c r="L134" s="282" t="s">
        <v>1410</v>
      </c>
      <c r="M134" s="34"/>
      <c r="N134" s="146" t="s">
        <v>3</v>
      </c>
      <c r="O134" s="147" t="s">
        <v>43</v>
      </c>
      <c r="P134" s="54"/>
      <c r="Q134" s="148">
        <f>P134*H134</f>
        <v>0</v>
      </c>
      <c r="R134" s="148">
        <v>0</v>
      </c>
      <c r="S134" s="148">
        <f>R134*H134</f>
        <v>0</v>
      </c>
      <c r="T134" s="148">
        <v>0</v>
      </c>
      <c r="U134" s="149">
        <f>T134*H134</f>
        <v>0</v>
      </c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S134" s="150" t="s">
        <v>141</v>
      </c>
      <c r="AU134" s="150" t="s">
        <v>136</v>
      </c>
      <c r="AV134" s="150" t="s">
        <v>82</v>
      </c>
      <c r="AZ134" s="18" t="s">
        <v>134</v>
      </c>
      <c r="BF134" s="151">
        <f>IF(O134="základní",J134,0)</f>
        <v>0</v>
      </c>
      <c r="BG134" s="151">
        <f>IF(O134="snížená",J134,0)</f>
        <v>0</v>
      </c>
      <c r="BH134" s="151">
        <f>IF(O134="zákl. přenesená",J134,0)</f>
        <v>0</v>
      </c>
      <c r="BI134" s="151">
        <f>IF(O134="sníž. přenesená",J134,0)</f>
        <v>0</v>
      </c>
      <c r="BJ134" s="151">
        <f>IF(O134="nulová",J134,0)</f>
        <v>0</v>
      </c>
      <c r="BK134" s="18" t="s">
        <v>80</v>
      </c>
      <c r="BL134" s="151">
        <f>ROUND(I134*H134,2)</f>
        <v>0</v>
      </c>
      <c r="BM134" s="18" t="s">
        <v>141</v>
      </c>
      <c r="BN134" s="150" t="s">
        <v>1221</v>
      </c>
    </row>
    <row r="135" spans="1:66" s="2" customFormat="1">
      <c r="A135" s="33"/>
      <c r="B135" s="34"/>
      <c r="C135" s="33"/>
      <c r="D135" s="152" t="s">
        <v>143</v>
      </c>
      <c r="E135" s="33"/>
      <c r="F135" s="153" t="s">
        <v>1120</v>
      </c>
      <c r="G135" s="33"/>
      <c r="H135" s="33"/>
      <c r="I135" s="154"/>
      <c r="J135" s="33"/>
      <c r="K135" s="33"/>
      <c r="M135" s="34"/>
      <c r="N135" s="194"/>
      <c r="O135" s="195"/>
      <c r="P135" s="196"/>
      <c r="Q135" s="196"/>
      <c r="R135" s="196"/>
      <c r="S135" s="196"/>
      <c r="T135" s="196"/>
      <c r="U135" s="197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U135" s="18" t="s">
        <v>143</v>
      </c>
      <c r="AV135" s="18" t="s">
        <v>82</v>
      </c>
    </row>
    <row r="136" spans="1:66" s="2" customFormat="1" ht="6.95" customHeight="1">
      <c r="A136" s="33"/>
      <c r="B136" s="43"/>
      <c r="C136" s="44"/>
      <c r="D136" s="44"/>
      <c r="E136" s="44"/>
      <c r="F136" s="44"/>
      <c r="G136" s="44"/>
      <c r="H136" s="44"/>
      <c r="I136" s="44"/>
      <c r="J136" s="44"/>
      <c r="K136" s="44"/>
      <c r="L136" s="283"/>
      <c r="M136" s="34"/>
      <c r="N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</row>
  </sheetData>
  <autoFilter ref="C81:K135" xr:uid="{00000000-0009-0000-0000-000005000000}"/>
  <mergeCells count="9">
    <mergeCell ref="E50:H50"/>
    <mergeCell ref="E72:H72"/>
    <mergeCell ref="E74:H74"/>
    <mergeCell ref="M2:W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98" customWidth="1"/>
    <col min="2" max="2" width="1.6640625" style="198" customWidth="1"/>
    <col min="3" max="4" width="5" style="198" customWidth="1"/>
    <col min="5" max="5" width="11.6640625" style="198" customWidth="1"/>
    <col min="6" max="6" width="9.1640625" style="198" customWidth="1"/>
    <col min="7" max="7" width="5" style="198" customWidth="1"/>
    <col min="8" max="8" width="77.83203125" style="198" customWidth="1"/>
    <col min="9" max="10" width="20" style="198" customWidth="1"/>
    <col min="11" max="11" width="1.6640625" style="198" customWidth="1"/>
  </cols>
  <sheetData>
    <row r="1" spans="2:11" s="1" customFormat="1" ht="37.5" customHeight="1"/>
    <row r="2" spans="2:11" s="1" customFormat="1" ht="7.5" customHeight="1">
      <c r="B2" s="199"/>
      <c r="C2" s="200"/>
      <c r="D2" s="200"/>
      <c r="E2" s="200"/>
      <c r="F2" s="200"/>
      <c r="G2" s="200"/>
      <c r="H2" s="200"/>
      <c r="I2" s="200"/>
      <c r="J2" s="200"/>
      <c r="K2" s="201"/>
    </row>
    <row r="3" spans="2:11" s="16" customFormat="1" ht="45" customHeight="1">
      <c r="B3" s="202"/>
      <c r="C3" s="329" t="s">
        <v>1222</v>
      </c>
      <c r="D3" s="329"/>
      <c r="E3" s="329"/>
      <c r="F3" s="329"/>
      <c r="G3" s="329"/>
      <c r="H3" s="329"/>
      <c r="I3" s="329"/>
      <c r="J3" s="329"/>
      <c r="K3" s="203"/>
    </row>
    <row r="4" spans="2:11" s="1" customFormat="1" ht="25.5" customHeight="1">
      <c r="B4" s="204"/>
      <c r="C4" s="330" t="s">
        <v>1223</v>
      </c>
      <c r="D4" s="330"/>
      <c r="E4" s="330"/>
      <c r="F4" s="330"/>
      <c r="G4" s="330"/>
      <c r="H4" s="330"/>
      <c r="I4" s="330"/>
      <c r="J4" s="330"/>
      <c r="K4" s="205"/>
    </row>
    <row r="5" spans="2:11" s="1" customFormat="1" ht="5.25" customHeight="1">
      <c r="B5" s="204"/>
      <c r="C5" s="206"/>
      <c r="D5" s="206"/>
      <c r="E5" s="206"/>
      <c r="F5" s="206"/>
      <c r="G5" s="206"/>
      <c r="H5" s="206"/>
      <c r="I5" s="206"/>
      <c r="J5" s="206"/>
      <c r="K5" s="205"/>
    </row>
    <row r="6" spans="2:11" s="1" customFormat="1" ht="15" customHeight="1">
      <c r="B6" s="204"/>
      <c r="C6" s="328" t="s">
        <v>1224</v>
      </c>
      <c r="D6" s="328"/>
      <c r="E6" s="328"/>
      <c r="F6" s="328"/>
      <c r="G6" s="328"/>
      <c r="H6" s="328"/>
      <c r="I6" s="328"/>
      <c r="J6" s="328"/>
      <c r="K6" s="205"/>
    </row>
    <row r="7" spans="2:11" s="1" customFormat="1" ht="15" customHeight="1">
      <c r="B7" s="208"/>
      <c r="C7" s="328" t="s">
        <v>1225</v>
      </c>
      <c r="D7" s="328"/>
      <c r="E7" s="328"/>
      <c r="F7" s="328"/>
      <c r="G7" s="328"/>
      <c r="H7" s="328"/>
      <c r="I7" s="328"/>
      <c r="J7" s="328"/>
      <c r="K7" s="205"/>
    </row>
    <row r="8" spans="2:11" s="1" customFormat="1" ht="12.75" customHeight="1">
      <c r="B8" s="208"/>
      <c r="C8" s="207"/>
      <c r="D8" s="207"/>
      <c r="E8" s="207"/>
      <c r="F8" s="207"/>
      <c r="G8" s="207"/>
      <c r="H8" s="207"/>
      <c r="I8" s="207"/>
      <c r="J8" s="207"/>
      <c r="K8" s="205"/>
    </row>
    <row r="9" spans="2:11" s="1" customFormat="1" ht="15" customHeight="1">
      <c r="B9" s="208"/>
      <c r="C9" s="328" t="s">
        <v>1226</v>
      </c>
      <c r="D9" s="328"/>
      <c r="E9" s="328"/>
      <c r="F9" s="328"/>
      <c r="G9" s="328"/>
      <c r="H9" s="328"/>
      <c r="I9" s="328"/>
      <c r="J9" s="328"/>
      <c r="K9" s="205"/>
    </row>
    <row r="10" spans="2:11" s="1" customFormat="1" ht="15" customHeight="1">
      <c r="B10" s="208"/>
      <c r="C10" s="207"/>
      <c r="D10" s="328" t="s">
        <v>1227</v>
      </c>
      <c r="E10" s="328"/>
      <c r="F10" s="328"/>
      <c r="G10" s="328"/>
      <c r="H10" s="328"/>
      <c r="I10" s="328"/>
      <c r="J10" s="328"/>
      <c r="K10" s="205"/>
    </row>
    <row r="11" spans="2:11" s="1" customFormat="1" ht="15" customHeight="1">
      <c r="B11" s="208"/>
      <c r="C11" s="209"/>
      <c r="D11" s="328" t="s">
        <v>1228</v>
      </c>
      <c r="E11" s="328"/>
      <c r="F11" s="328"/>
      <c r="G11" s="328"/>
      <c r="H11" s="328"/>
      <c r="I11" s="328"/>
      <c r="J11" s="328"/>
      <c r="K11" s="205"/>
    </row>
    <row r="12" spans="2:11" s="1" customFormat="1" ht="15" customHeight="1">
      <c r="B12" s="208"/>
      <c r="C12" s="209"/>
      <c r="D12" s="207"/>
      <c r="E12" s="207"/>
      <c r="F12" s="207"/>
      <c r="G12" s="207"/>
      <c r="H12" s="207"/>
      <c r="I12" s="207"/>
      <c r="J12" s="207"/>
      <c r="K12" s="205"/>
    </row>
    <row r="13" spans="2:11" s="1" customFormat="1" ht="15" customHeight="1">
      <c r="B13" s="208"/>
      <c r="C13" s="209"/>
      <c r="D13" s="210" t="s">
        <v>1229</v>
      </c>
      <c r="E13" s="207"/>
      <c r="F13" s="207"/>
      <c r="G13" s="207"/>
      <c r="H13" s="207"/>
      <c r="I13" s="207"/>
      <c r="J13" s="207"/>
      <c r="K13" s="205"/>
    </row>
    <row r="14" spans="2:11" s="1" customFormat="1" ht="12.75" customHeight="1">
      <c r="B14" s="208"/>
      <c r="C14" s="209"/>
      <c r="D14" s="209"/>
      <c r="E14" s="209"/>
      <c r="F14" s="209"/>
      <c r="G14" s="209"/>
      <c r="H14" s="209"/>
      <c r="I14" s="209"/>
      <c r="J14" s="209"/>
      <c r="K14" s="205"/>
    </row>
    <row r="15" spans="2:11" s="1" customFormat="1" ht="15" customHeight="1">
      <c r="B15" s="208"/>
      <c r="C15" s="209"/>
      <c r="D15" s="328" t="s">
        <v>1230</v>
      </c>
      <c r="E15" s="328"/>
      <c r="F15" s="328"/>
      <c r="G15" s="328"/>
      <c r="H15" s="328"/>
      <c r="I15" s="328"/>
      <c r="J15" s="328"/>
      <c r="K15" s="205"/>
    </row>
    <row r="16" spans="2:11" s="1" customFormat="1" ht="15" customHeight="1">
      <c r="B16" s="208"/>
      <c r="C16" s="209"/>
      <c r="D16" s="328" t="s">
        <v>1231</v>
      </c>
      <c r="E16" s="328"/>
      <c r="F16" s="328"/>
      <c r="G16" s="328"/>
      <c r="H16" s="328"/>
      <c r="I16" s="328"/>
      <c r="J16" s="328"/>
      <c r="K16" s="205"/>
    </row>
    <row r="17" spans="2:11" s="1" customFormat="1" ht="15" customHeight="1">
      <c r="B17" s="208"/>
      <c r="C17" s="209"/>
      <c r="D17" s="328" t="s">
        <v>1232</v>
      </c>
      <c r="E17" s="328"/>
      <c r="F17" s="328"/>
      <c r="G17" s="328"/>
      <c r="H17" s="328"/>
      <c r="I17" s="328"/>
      <c r="J17" s="328"/>
      <c r="K17" s="205"/>
    </row>
    <row r="18" spans="2:11" s="1" customFormat="1" ht="15" customHeight="1">
      <c r="B18" s="208"/>
      <c r="C18" s="209"/>
      <c r="D18" s="209"/>
      <c r="E18" s="211" t="s">
        <v>79</v>
      </c>
      <c r="F18" s="328" t="s">
        <v>1233</v>
      </c>
      <c r="G18" s="328"/>
      <c r="H18" s="328"/>
      <c r="I18" s="328"/>
      <c r="J18" s="328"/>
      <c r="K18" s="205"/>
    </row>
    <row r="19" spans="2:11" s="1" customFormat="1" ht="15" customHeight="1">
      <c r="B19" s="208"/>
      <c r="C19" s="209"/>
      <c r="D19" s="209"/>
      <c r="E19" s="211" t="s">
        <v>1234</v>
      </c>
      <c r="F19" s="328" t="s">
        <v>1235</v>
      </c>
      <c r="G19" s="328"/>
      <c r="H19" s="328"/>
      <c r="I19" s="328"/>
      <c r="J19" s="328"/>
      <c r="K19" s="205"/>
    </row>
    <row r="20" spans="2:11" s="1" customFormat="1" ht="15" customHeight="1">
      <c r="B20" s="208"/>
      <c r="C20" s="209"/>
      <c r="D20" s="209"/>
      <c r="E20" s="211" t="s">
        <v>1236</v>
      </c>
      <c r="F20" s="328" t="s">
        <v>1237</v>
      </c>
      <c r="G20" s="328"/>
      <c r="H20" s="328"/>
      <c r="I20" s="328"/>
      <c r="J20" s="328"/>
      <c r="K20" s="205"/>
    </row>
    <row r="21" spans="2:11" s="1" customFormat="1" ht="15" customHeight="1">
      <c r="B21" s="208"/>
      <c r="C21" s="209"/>
      <c r="D21" s="209"/>
      <c r="E21" s="211" t="s">
        <v>1238</v>
      </c>
      <c r="F21" s="328" t="s">
        <v>1239</v>
      </c>
      <c r="G21" s="328"/>
      <c r="H21" s="328"/>
      <c r="I21" s="328"/>
      <c r="J21" s="328"/>
      <c r="K21" s="205"/>
    </row>
    <row r="22" spans="2:11" s="1" customFormat="1" ht="15" customHeight="1">
      <c r="B22" s="208"/>
      <c r="C22" s="209"/>
      <c r="D22" s="209"/>
      <c r="E22" s="211" t="s">
        <v>1240</v>
      </c>
      <c r="F22" s="328" t="s">
        <v>1241</v>
      </c>
      <c r="G22" s="328"/>
      <c r="H22" s="328"/>
      <c r="I22" s="328"/>
      <c r="J22" s="328"/>
      <c r="K22" s="205"/>
    </row>
    <row r="23" spans="2:11" s="1" customFormat="1" ht="15" customHeight="1">
      <c r="B23" s="208"/>
      <c r="C23" s="209"/>
      <c r="D23" s="209"/>
      <c r="E23" s="211" t="s">
        <v>1242</v>
      </c>
      <c r="F23" s="328" t="s">
        <v>1243</v>
      </c>
      <c r="G23" s="328"/>
      <c r="H23" s="328"/>
      <c r="I23" s="328"/>
      <c r="J23" s="328"/>
      <c r="K23" s="205"/>
    </row>
    <row r="24" spans="2:11" s="1" customFormat="1" ht="12.75" customHeight="1">
      <c r="B24" s="208"/>
      <c r="C24" s="209"/>
      <c r="D24" s="209"/>
      <c r="E24" s="209"/>
      <c r="F24" s="209"/>
      <c r="G24" s="209"/>
      <c r="H24" s="209"/>
      <c r="I24" s="209"/>
      <c r="J24" s="209"/>
      <c r="K24" s="205"/>
    </row>
    <row r="25" spans="2:11" s="1" customFormat="1" ht="15" customHeight="1">
      <c r="B25" s="208"/>
      <c r="C25" s="328" t="s">
        <v>1244</v>
      </c>
      <c r="D25" s="328"/>
      <c r="E25" s="328"/>
      <c r="F25" s="328"/>
      <c r="G25" s="328"/>
      <c r="H25" s="328"/>
      <c r="I25" s="328"/>
      <c r="J25" s="328"/>
      <c r="K25" s="205"/>
    </row>
    <row r="26" spans="2:11" s="1" customFormat="1" ht="15" customHeight="1">
      <c r="B26" s="208"/>
      <c r="C26" s="328" t="s">
        <v>1245</v>
      </c>
      <c r="D26" s="328"/>
      <c r="E26" s="328"/>
      <c r="F26" s="328"/>
      <c r="G26" s="328"/>
      <c r="H26" s="328"/>
      <c r="I26" s="328"/>
      <c r="J26" s="328"/>
      <c r="K26" s="205"/>
    </row>
    <row r="27" spans="2:11" s="1" customFormat="1" ht="15" customHeight="1">
      <c r="B27" s="208"/>
      <c r="C27" s="207"/>
      <c r="D27" s="328" t="s">
        <v>1246</v>
      </c>
      <c r="E27" s="328"/>
      <c r="F27" s="328"/>
      <c r="G27" s="328"/>
      <c r="H27" s="328"/>
      <c r="I27" s="328"/>
      <c r="J27" s="328"/>
      <c r="K27" s="205"/>
    </row>
    <row r="28" spans="2:11" s="1" customFormat="1" ht="15" customHeight="1">
      <c r="B28" s="208"/>
      <c r="C28" s="209"/>
      <c r="D28" s="328" t="s">
        <v>1247</v>
      </c>
      <c r="E28" s="328"/>
      <c r="F28" s="328"/>
      <c r="G28" s="328"/>
      <c r="H28" s="328"/>
      <c r="I28" s="328"/>
      <c r="J28" s="328"/>
      <c r="K28" s="205"/>
    </row>
    <row r="29" spans="2:11" s="1" customFormat="1" ht="12.75" customHeight="1">
      <c r="B29" s="208"/>
      <c r="C29" s="209"/>
      <c r="D29" s="209"/>
      <c r="E29" s="209"/>
      <c r="F29" s="209"/>
      <c r="G29" s="209"/>
      <c r="H29" s="209"/>
      <c r="I29" s="209"/>
      <c r="J29" s="209"/>
      <c r="K29" s="205"/>
    </row>
    <row r="30" spans="2:11" s="1" customFormat="1" ht="15" customHeight="1">
      <c r="B30" s="208"/>
      <c r="C30" s="209"/>
      <c r="D30" s="328" t="s">
        <v>1248</v>
      </c>
      <c r="E30" s="328"/>
      <c r="F30" s="328"/>
      <c r="G30" s="328"/>
      <c r="H30" s="328"/>
      <c r="I30" s="328"/>
      <c r="J30" s="328"/>
      <c r="K30" s="205"/>
    </row>
    <row r="31" spans="2:11" s="1" customFormat="1" ht="15" customHeight="1">
      <c r="B31" s="208"/>
      <c r="C31" s="209"/>
      <c r="D31" s="328" t="s">
        <v>1249</v>
      </c>
      <c r="E31" s="328"/>
      <c r="F31" s="328"/>
      <c r="G31" s="328"/>
      <c r="H31" s="328"/>
      <c r="I31" s="328"/>
      <c r="J31" s="328"/>
      <c r="K31" s="205"/>
    </row>
    <row r="32" spans="2:11" s="1" customFormat="1" ht="12.75" customHeight="1">
      <c r="B32" s="208"/>
      <c r="C32" s="209"/>
      <c r="D32" s="209"/>
      <c r="E32" s="209"/>
      <c r="F32" s="209"/>
      <c r="G32" s="209"/>
      <c r="H32" s="209"/>
      <c r="I32" s="209"/>
      <c r="J32" s="209"/>
      <c r="K32" s="205"/>
    </row>
    <row r="33" spans="2:11" s="1" customFormat="1" ht="15" customHeight="1">
      <c r="B33" s="208"/>
      <c r="C33" s="209"/>
      <c r="D33" s="328" t="s">
        <v>1250</v>
      </c>
      <c r="E33" s="328"/>
      <c r="F33" s="328"/>
      <c r="G33" s="328"/>
      <c r="H33" s="328"/>
      <c r="I33" s="328"/>
      <c r="J33" s="328"/>
      <c r="K33" s="205"/>
    </row>
    <row r="34" spans="2:11" s="1" customFormat="1" ht="15" customHeight="1">
      <c r="B34" s="208"/>
      <c r="C34" s="209"/>
      <c r="D34" s="328" t="s">
        <v>1251</v>
      </c>
      <c r="E34" s="328"/>
      <c r="F34" s="328"/>
      <c r="G34" s="328"/>
      <c r="H34" s="328"/>
      <c r="I34" s="328"/>
      <c r="J34" s="328"/>
      <c r="K34" s="205"/>
    </row>
    <row r="35" spans="2:11" s="1" customFormat="1" ht="15" customHeight="1">
      <c r="B35" s="208"/>
      <c r="C35" s="209"/>
      <c r="D35" s="328" t="s">
        <v>1252</v>
      </c>
      <c r="E35" s="328"/>
      <c r="F35" s="328"/>
      <c r="G35" s="328"/>
      <c r="H35" s="328"/>
      <c r="I35" s="328"/>
      <c r="J35" s="328"/>
      <c r="K35" s="205"/>
    </row>
    <row r="36" spans="2:11" s="1" customFormat="1" ht="15" customHeight="1">
      <c r="B36" s="208"/>
      <c r="C36" s="209"/>
      <c r="D36" s="207"/>
      <c r="E36" s="210" t="s">
        <v>120</v>
      </c>
      <c r="F36" s="207"/>
      <c r="G36" s="328" t="s">
        <v>1253</v>
      </c>
      <c r="H36" s="328"/>
      <c r="I36" s="328"/>
      <c r="J36" s="328"/>
      <c r="K36" s="205"/>
    </row>
    <row r="37" spans="2:11" s="1" customFormat="1" ht="30.75" customHeight="1">
      <c r="B37" s="208"/>
      <c r="C37" s="209"/>
      <c r="D37" s="207"/>
      <c r="E37" s="210" t="s">
        <v>1254</v>
      </c>
      <c r="F37" s="207"/>
      <c r="G37" s="328" t="s">
        <v>1255</v>
      </c>
      <c r="H37" s="328"/>
      <c r="I37" s="328"/>
      <c r="J37" s="328"/>
      <c r="K37" s="205"/>
    </row>
    <row r="38" spans="2:11" s="1" customFormat="1" ht="15" customHeight="1">
      <c r="B38" s="208"/>
      <c r="C38" s="209"/>
      <c r="D38" s="207"/>
      <c r="E38" s="210" t="s">
        <v>53</v>
      </c>
      <c r="F38" s="207"/>
      <c r="G38" s="328" t="s">
        <v>1256</v>
      </c>
      <c r="H38" s="328"/>
      <c r="I38" s="328"/>
      <c r="J38" s="328"/>
      <c r="K38" s="205"/>
    </row>
    <row r="39" spans="2:11" s="1" customFormat="1" ht="15" customHeight="1">
      <c r="B39" s="208"/>
      <c r="C39" s="209"/>
      <c r="D39" s="207"/>
      <c r="E39" s="210" t="s">
        <v>54</v>
      </c>
      <c r="F39" s="207"/>
      <c r="G39" s="328" t="s">
        <v>1257</v>
      </c>
      <c r="H39" s="328"/>
      <c r="I39" s="328"/>
      <c r="J39" s="328"/>
      <c r="K39" s="205"/>
    </row>
    <row r="40" spans="2:11" s="1" customFormat="1" ht="15" customHeight="1">
      <c r="B40" s="208"/>
      <c r="C40" s="209"/>
      <c r="D40" s="207"/>
      <c r="E40" s="210" t="s">
        <v>121</v>
      </c>
      <c r="F40" s="207"/>
      <c r="G40" s="328" t="s">
        <v>1258</v>
      </c>
      <c r="H40" s="328"/>
      <c r="I40" s="328"/>
      <c r="J40" s="328"/>
      <c r="K40" s="205"/>
    </row>
    <row r="41" spans="2:11" s="1" customFormat="1" ht="15" customHeight="1">
      <c r="B41" s="208"/>
      <c r="C41" s="209"/>
      <c r="D41" s="207"/>
      <c r="E41" s="210" t="s">
        <v>122</v>
      </c>
      <c r="F41" s="207"/>
      <c r="G41" s="328" t="s">
        <v>1259</v>
      </c>
      <c r="H41" s="328"/>
      <c r="I41" s="328"/>
      <c r="J41" s="328"/>
      <c r="K41" s="205"/>
    </row>
    <row r="42" spans="2:11" s="1" customFormat="1" ht="15" customHeight="1">
      <c r="B42" s="208"/>
      <c r="C42" s="209"/>
      <c r="D42" s="207"/>
      <c r="E42" s="210" t="s">
        <v>1260</v>
      </c>
      <c r="F42" s="207"/>
      <c r="G42" s="328" t="s">
        <v>1261</v>
      </c>
      <c r="H42" s="328"/>
      <c r="I42" s="328"/>
      <c r="J42" s="328"/>
      <c r="K42" s="205"/>
    </row>
    <row r="43" spans="2:11" s="1" customFormat="1" ht="15" customHeight="1">
      <c r="B43" s="208"/>
      <c r="C43" s="209"/>
      <c r="D43" s="207"/>
      <c r="E43" s="210"/>
      <c r="F43" s="207"/>
      <c r="G43" s="328" t="s">
        <v>1262</v>
      </c>
      <c r="H43" s="328"/>
      <c r="I43" s="328"/>
      <c r="J43" s="328"/>
      <c r="K43" s="205"/>
    </row>
    <row r="44" spans="2:11" s="1" customFormat="1" ht="15" customHeight="1">
      <c r="B44" s="208"/>
      <c r="C44" s="209"/>
      <c r="D44" s="207"/>
      <c r="E44" s="210" t="s">
        <v>1263</v>
      </c>
      <c r="F44" s="207"/>
      <c r="G44" s="328" t="s">
        <v>1264</v>
      </c>
      <c r="H44" s="328"/>
      <c r="I44" s="328"/>
      <c r="J44" s="328"/>
      <c r="K44" s="205"/>
    </row>
    <row r="45" spans="2:11" s="1" customFormat="1" ht="15" customHeight="1">
      <c r="B45" s="208"/>
      <c r="C45" s="209"/>
      <c r="D45" s="207"/>
      <c r="E45" s="210" t="s">
        <v>124</v>
      </c>
      <c r="F45" s="207"/>
      <c r="G45" s="328" t="s">
        <v>1265</v>
      </c>
      <c r="H45" s="328"/>
      <c r="I45" s="328"/>
      <c r="J45" s="328"/>
      <c r="K45" s="205"/>
    </row>
    <row r="46" spans="2:11" s="1" customFormat="1" ht="12.75" customHeight="1">
      <c r="B46" s="208"/>
      <c r="C46" s="209"/>
      <c r="D46" s="207"/>
      <c r="E46" s="207"/>
      <c r="F46" s="207"/>
      <c r="G46" s="207"/>
      <c r="H46" s="207"/>
      <c r="I46" s="207"/>
      <c r="J46" s="207"/>
      <c r="K46" s="205"/>
    </row>
    <row r="47" spans="2:11" s="1" customFormat="1" ht="15" customHeight="1">
      <c r="B47" s="208"/>
      <c r="C47" s="209"/>
      <c r="D47" s="328" t="s">
        <v>1266</v>
      </c>
      <c r="E47" s="328"/>
      <c r="F47" s="328"/>
      <c r="G47" s="328"/>
      <c r="H47" s="328"/>
      <c r="I47" s="328"/>
      <c r="J47" s="328"/>
      <c r="K47" s="205"/>
    </row>
    <row r="48" spans="2:11" s="1" customFormat="1" ht="15" customHeight="1">
      <c r="B48" s="208"/>
      <c r="C48" s="209"/>
      <c r="D48" s="209"/>
      <c r="E48" s="328" t="s">
        <v>1267</v>
      </c>
      <c r="F48" s="328"/>
      <c r="G48" s="328"/>
      <c r="H48" s="328"/>
      <c r="I48" s="328"/>
      <c r="J48" s="328"/>
      <c r="K48" s="205"/>
    </row>
    <row r="49" spans="2:11" s="1" customFormat="1" ht="15" customHeight="1">
      <c r="B49" s="208"/>
      <c r="C49" s="209"/>
      <c r="D49" s="209"/>
      <c r="E49" s="328" t="s">
        <v>1268</v>
      </c>
      <c r="F49" s="328"/>
      <c r="G49" s="328"/>
      <c r="H49" s="328"/>
      <c r="I49" s="328"/>
      <c r="J49" s="328"/>
      <c r="K49" s="205"/>
    </row>
    <row r="50" spans="2:11" s="1" customFormat="1" ht="15" customHeight="1">
      <c r="B50" s="208"/>
      <c r="C50" s="209"/>
      <c r="D50" s="209"/>
      <c r="E50" s="328" t="s">
        <v>1269</v>
      </c>
      <c r="F50" s="328"/>
      <c r="G50" s="328"/>
      <c r="H50" s="328"/>
      <c r="I50" s="328"/>
      <c r="J50" s="328"/>
      <c r="K50" s="205"/>
    </row>
    <row r="51" spans="2:11" s="1" customFormat="1" ht="15" customHeight="1">
      <c r="B51" s="208"/>
      <c r="C51" s="209"/>
      <c r="D51" s="328" t="s">
        <v>1270</v>
      </c>
      <c r="E51" s="328"/>
      <c r="F51" s="328"/>
      <c r="G51" s="328"/>
      <c r="H51" s="328"/>
      <c r="I51" s="328"/>
      <c r="J51" s="328"/>
      <c r="K51" s="205"/>
    </row>
    <row r="52" spans="2:11" s="1" customFormat="1" ht="25.5" customHeight="1">
      <c r="B52" s="204"/>
      <c r="C52" s="330" t="s">
        <v>1271</v>
      </c>
      <c r="D52" s="330"/>
      <c r="E52" s="330"/>
      <c r="F52" s="330"/>
      <c r="G52" s="330"/>
      <c r="H52" s="330"/>
      <c r="I52" s="330"/>
      <c r="J52" s="330"/>
      <c r="K52" s="205"/>
    </row>
    <row r="53" spans="2:11" s="1" customFormat="1" ht="5.25" customHeight="1">
      <c r="B53" s="204"/>
      <c r="C53" s="206"/>
      <c r="D53" s="206"/>
      <c r="E53" s="206"/>
      <c r="F53" s="206"/>
      <c r="G53" s="206"/>
      <c r="H53" s="206"/>
      <c r="I53" s="206"/>
      <c r="J53" s="206"/>
      <c r="K53" s="205"/>
    </row>
    <row r="54" spans="2:11" s="1" customFormat="1" ht="15" customHeight="1">
      <c r="B54" s="204"/>
      <c r="C54" s="328" t="s">
        <v>1272</v>
      </c>
      <c r="D54" s="328"/>
      <c r="E54" s="328"/>
      <c r="F54" s="328"/>
      <c r="G54" s="328"/>
      <c r="H54" s="328"/>
      <c r="I54" s="328"/>
      <c r="J54" s="328"/>
      <c r="K54" s="205"/>
    </row>
    <row r="55" spans="2:11" s="1" customFormat="1" ht="15" customHeight="1">
      <c r="B55" s="204"/>
      <c r="C55" s="328" t="s">
        <v>1273</v>
      </c>
      <c r="D55" s="328"/>
      <c r="E55" s="328"/>
      <c r="F55" s="328"/>
      <c r="G55" s="328"/>
      <c r="H55" s="328"/>
      <c r="I55" s="328"/>
      <c r="J55" s="328"/>
      <c r="K55" s="205"/>
    </row>
    <row r="56" spans="2:11" s="1" customFormat="1" ht="12.75" customHeight="1">
      <c r="B56" s="204"/>
      <c r="C56" s="207"/>
      <c r="D56" s="207"/>
      <c r="E56" s="207"/>
      <c r="F56" s="207"/>
      <c r="G56" s="207"/>
      <c r="H56" s="207"/>
      <c r="I56" s="207"/>
      <c r="J56" s="207"/>
      <c r="K56" s="205"/>
    </row>
    <row r="57" spans="2:11" s="1" customFormat="1" ht="15" customHeight="1">
      <c r="B57" s="204"/>
      <c r="C57" s="328" t="s">
        <v>1274</v>
      </c>
      <c r="D57" s="328"/>
      <c r="E57" s="328"/>
      <c r="F57" s="328"/>
      <c r="G57" s="328"/>
      <c r="H57" s="328"/>
      <c r="I57" s="328"/>
      <c r="J57" s="328"/>
      <c r="K57" s="205"/>
    </row>
    <row r="58" spans="2:11" s="1" customFormat="1" ht="15" customHeight="1">
      <c r="B58" s="204"/>
      <c r="C58" s="209"/>
      <c r="D58" s="328" t="s">
        <v>1275</v>
      </c>
      <c r="E58" s="328"/>
      <c r="F58" s="328"/>
      <c r="G58" s="328"/>
      <c r="H58" s="328"/>
      <c r="I58" s="328"/>
      <c r="J58" s="328"/>
      <c r="K58" s="205"/>
    </row>
    <row r="59" spans="2:11" s="1" customFormat="1" ht="15" customHeight="1">
      <c r="B59" s="204"/>
      <c r="C59" s="209"/>
      <c r="D59" s="328" t="s">
        <v>1276</v>
      </c>
      <c r="E59" s="328"/>
      <c r="F59" s="328"/>
      <c r="G59" s="328"/>
      <c r="H59" s="328"/>
      <c r="I59" s="328"/>
      <c r="J59" s="328"/>
      <c r="K59" s="205"/>
    </row>
    <row r="60" spans="2:11" s="1" customFormat="1" ht="15" customHeight="1">
      <c r="B60" s="204"/>
      <c r="C60" s="209"/>
      <c r="D60" s="328" t="s">
        <v>1277</v>
      </c>
      <c r="E60" s="328"/>
      <c r="F60" s="328"/>
      <c r="G60" s="328"/>
      <c r="H60" s="328"/>
      <c r="I60" s="328"/>
      <c r="J60" s="328"/>
      <c r="K60" s="205"/>
    </row>
    <row r="61" spans="2:11" s="1" customFormat="1" ht="15" customHeight="1">
      <c r="B61" s="204"/>
      <c r="C61" s="209"/>
      <c r="D61" s="328" t="s">
        <v>1278</v>
      </c>
      <c r="E61" s="328"/>
      <c r="F61" s="328"/>
      <c r="G61" s="328"/>
      <c r="H61" s="328"/>
      <c r="I61" s="328"/>
      <c r="J61" s="328"/>
      <c r="K61" s="205"/>
    </row>
    <row r="62" spans="2:11" s="1" customFormat="1" ht="15" customHeight="1">
      <c r="B62" s="204"/>
      <c r="C62" s="209"/>
      <c r="D62" s="332" t="s">
        <v>1279</v>
      </c>
      <c r="E62" s="332"/>
      <c r="F62" s="332"/>
      <c r="G62" s="332"/>
      <c r="H62" s="332"/>
      <c r="I62" s="332"/>
      <c r="J62" s="332"/>
      <c r="K62" s="205"/>
    </row>
    <row r="63" spans="2:11" s="1" customFormat="1" ht="15" customHeight="1">
      <c r="B63" s="204"/>
      <c r="C63" s="209"/>
      <c r="D63" s="328" t="s">
        <v>1280</v>
      </c>
      <c r="E63" s="328"/>
      <c r="F63" s="328"/>
      <c r="G63" s="328"/>
      <c r="H63" s="328"/>
      <c r="I63" s="328"/>
      <c r="J63" s="328"/>
      <c r="K63" s="205"/>
    </row>
    <row r="64" spans="2:11" s="1" customFormat="1" ht="12.75" customHeight="1">
      <c r="B64" s="204"/>
      <c r="C64" s="209"/>
      <c r="D64" s="209"/>
      <c r="E64" s="212"/>
      <c r="F64" s="209"/>
      <c r="G64" s="209"/>
      <c r="H64" s="209"/>
      <c r="I64" s="209"/>
      <c r="J64" s="209"/>
      <c r="K64" s="205"/>
    </row>
    <row r="65" spans="2:11" s="1" customFormat="1" ht="15" customHeight="1">
      <c r="B65" s="204"/>
      <c r="C65" s="209"/>
      <c r="D65" s="328" t="s">
        <v>1281</v>
      </c>
      <c r="E65" s="328"/>
      <c r="F65" s="328"/>
      <c r="G65" s="328"/>
      <c r="H65" s="328"/>
      <c r="I65" s="328"/>
      <c r="J65" s="328"/>
      <c r="K65" s="205"/>
    </row>
    <row r="66" spans="2:11" s="1" customFormat="1" ht="15" customHeight="1">
      <c r="B66" s="204"/>
      <c r="C66" s="209"/>
      <c r="D66" s="332" t="s">
        <v>1282</v>
      </c>
      <c r="E66" s="332"/>
      <c r="F66" s="332"/>
      <c r="G66" s="332"/>
      <c r="H66" s="332"/>
      <c r="I66" s="332"/>
      <c r="J66" s="332"/>
      <c r="K66" s="205"/>
    </row>
    <row r="67" spans="2:11" s="1" customFormat="1" ht="15" customHeight="1">
      <c r="B67" s="204"/>
      <c r="C67" s="209"/>
      <c r="D67" s="328" t="s">
        <v>1283</v>
      </c>
      <c r="E67" s="328"/>
      <c r="F67" s="328"/>
      <c r="G67" s="328"/>
      <c r="H67" s="328"/>
      <c r="I67" s="328"/>
      <c r="J67" s="328"/>
      <c r="K67" s="205"/>
    </row>
    <row r="68" spans="2:11" s="1" customFormat="1" ht="15" customHeight="1">
      <c r="B68" s="204"/>
      <c r="C68" s="209"/>
      <c r="D68" s="328" t="s">
        <v>1284</v>
      </c>
      <c r="E68" s="328"/>
      <c r="F68" s="328"/>
      <c r="G68" s="328"/>
      <c r="H68" s="328"/>
      <c r="I68" s="328"/>
      <c r="J68" s="328"/>
      <c r="K68" s="205"/>
    </row>
    <row r="69" spans="2:11" s="1" customFormat="1" ht="15" customHeight="1">
      <c r="B69" s="204"/>
      <c r="C69" s="209"/>
      <c r="D69" s="328" t="s">
        <v>1285</v>
      </c>
      <c r="E69" s="328"/>
      <c r="F69" s="328"/>
      <c r="G69" s="328"/>
      <c r="H69" s="328"/>
      <c r="I69" s="328"/>
      <c r="J69" s="328"/>
      <c r="K69" s="205"/>
    </row>
    <row r="70" spans="2:11" s="1" customFormat="1" ht="15" customHeight="1">
      <c r="B70" s="204"/>
      <c r="C70" s="209"/>
      <c r="D70" s="328" t="s">
        <v>1286</v>
      </c>
      <c r="E70" s="328"/>
      <c r="F70" s="328"/>
      <c r="G70" s="328"/>
      <c r="H70" s="328"/>
      <c r="I70" s="328"/>
      <c r="J70" s="328"/>
      <c r="K70" s="205"/>
    </row>
    <row r="71" spans="2:11" s="1" customFormat="1" ht="12.75" customHeight="1">
      <c r="B71" s="213"/>
      <c r="C71" s="214"/>
      <c r="D71" s="214"/>
      <c r="E71" s="214"/>
      <c r="F71" s="214"/>
      <c r="G71" s="214"/>
      <c r="H71" s="214"/>
      <c r="I71" s="214"/>
      <c r="J71" s="214"/>
      <c r="K71" s="215"/>
    </row>
    <row r="72" spans="2:11" s="1" customFormat="1" ht="18.75" customHeight="1">
      <c r="B72" s="216"/>
      <c r="C72" s="216"/>
      <c r="D72" s="216"/>
      <c r="E72" s="216"/>
      <c r="F72" s="216"/>
      <c r="G72" s="216"/>
      <c r="H72" s="216"/>
      <c r="I72" s="216"/>
      <c r="J72" s="216"/>
      <c r="K72" s="217"/>
    </row>
    <row r="73" spans="2:11" s="1" customFormat="1" ht="18.75" customHeight="1">
      <c r="B73" s="217"/>
      <c r="C73" s="217"/>
      <c r="D73" s="217"/>
      <c r="E73" s="217"/>
      <c r="F73" s="217"/>
      <c r="G73" s="217"/>
      <c r="H73" s="217"/>
      <c r="I73" s="217"/>
      <c r="J73" s="217"/>
      <c r="K73" s="217"/>
    </row>
    <row r="74" spans="2:11" s="1" customFormat="1" ht="7.5" customHeight="1">
      <c r="B74" s="218"/>
      <c r="C74" s="219"/>
      <c r="D74" s="219"/>
      <c r="E74" s="219"/>
      <c r="F74" s="219"/>
      <c r="G74" s="219"/>
      <c r="H74" s="219"/>
      <c r="I74" s="219"/>
      <c r="J74" s="219"/>
      <c r="K74" s="220"/>
    </row>
    <row r="75" spans="2:11" s="1" customFormat="1" ht="45" customHeight="1">
      <c r="B75" s="221"/>
      <c r="C75" s="331" t="s">
        <v>1287</v>
      </c>
      <c r="D75" s="331"/>
      <c r="E75" s="331"/>
      <c r="F75" s="331"/>
      <c r="G75" s="331"/>
      <c r="H75" s="331"/>
      <c r="I75" s="331"/>
      <c r="J75" s="331"/>
      <c r="K75" s="222"/>
    </row>
    <row r="76" spans="2:11" s="1" customFormat="1" ht="17.25" customHeight="1">
      <c r="B76" s="221"/>
      <c r="C76" s="223" t="s">
        <v>1288</v>
      </c>
      <c r="D76" s="223"/>
      <c r="E76" s="223"/>
      <c r="F76" s="223" t="s">
        <v>1289</v>
      </c>
      <c r="G76" s="224"/>
      <c r="H76" s="223" t="s">
        <v>54</v>
      </c>
      <c r="I76" s="223" t="s">
        <v>57</v>
      </c>
      <c r="J76" s="223" t="s">
        <v>1290</v>
      </c>
      <c r="K76" s="222"/>
    </row>
    <row r="77" spans="2:11" s="1" customFormat="1" ht="17.25" customHeight="1">
      <c r="B77" s="221"/>
      <c r="C77" s="225" t="s">
        <v>1291</v>
      </c>
      <c r="D77" s="225"/>
      <c r="E77" s="225"/>
      <c r="F77" s="226" t="s">
        <v>1292</v>
      </c>
      <c r="G77" s="227"/>
      <c r="H77" s="225"/>
      <c r="I77" s="225"/>
      <c r="J77" s="225" t="s">
        <v>1293</v>
      </c>
      <c r="K77" s="222"/>
    </row>
    <row r="78" spans="2:11" s="1" customFormat="1" ht="5.25" customHeight="1">
      <c r="B78" s="221"/>
      <c r="C78" s="228"/>
      <c r="D78" s="228"/>
      <c r="E78" s="228"/>
      <c r="F78" s="228"/>
      <c r="G78" s="229"/>
      <c r="H78" s="228"/>
      <c r="I78" s="228"/>
      <c r="J78" s="228"/>
      <c r="K78" s="222"/>
    </row>
    <row r="79" spans="2:11" s="1" customFormat="1" ht="15" customHeight="1">
      <c r="B79" s="221"/>
      <c r="C79" s="210" t="s">
        <v>53</v>
      </c>
      <c r="D79" s="230"/>
      <c r="E79" s="230"/>
      <c r="F79" s="231" t="s">
        <v>1294</v>
      </c>
      <c r="G79" s="232"/>
      <c r="H79" s="210" t="s">
        <v>1295</v>
      </c>
      <c r="I79" s="210" t="s">
        <v>1296</v>
      </c>
      <c r="J79" s="210">
        <v>20</v>
      </c>
      <c r="K79" s="222"/>
    </row>
    <row r="80" spans="2:11" s="1" customFormat="1" ht="15" customHeight="1">
      <c r="B80" s="221"/>
      <c r="C80" s="210" t="s">
        <v>1297</v>
      </c>
      <c r="D80" s="210"/>
      <c r="E80" s="210"/>
      <c r="F80" s="231" t="s">
        <v>1294</v>
      </c>
      <c r="G80" s="232"/>
      <c r="H80" s="210" t="s">
        <v>1298</v>
      </c>
      <c r="I80" s="210" t="s">
        <v>1296</v>
      </c>
      <c r="J80" s="210">
        <v>120</v>
      </c>
      <c r="K80" s="222"/>
    </row>
    <row r="81" spans="2:11" s="1" customFormat="1" ht="15" customHeight="1">
      <c r="B81" s="233"/>
      <c r="C81" s="210" t="s">
        <v>1299</v>
      </c>
      <c r="D81" s="210"/>
      <c r="E81" s="210"/>
      <c r="F81" s="231" t="s">
        <v>1300</v>
      </c>
      <c r="G81" s="232"/>
      <c r="H81" s="210" t="s">
        <v>1301</v>
      </c>
      <c r="I81" s="210" t="s">
        <v>1296</v>
      </c>
      <c r="J81" s="210">
        <v>50</v>
      </c>
      <c r="K81" s="222"/>
    </row>
    <row r="82" spans="2:11" s="1" customFormat="1" ht="15" customHeight="1">
      <c r="B82" s="233"/>
      <c r="C82" s="210" t="s">
        <v>1302</v>
      </c>
      <c r="D82" s="210"/>
      <c r="E82" s="210"/>
      <c r="F82" s="231" t="s">
        <v>1294</v>
      </c>
      <c r="G82" s="232"/>
      <c r="H82" s="210" t="s">
        <v>1303</v>
      </c>
      <c r="I82" s="210" t="s">
        <v>1304</v>
      </c>
      <c r="J82" s="210"/>
      <c r="K82" s="222"/>
    </row>
    <row r="83" spans="2:11" s="1" customFormat="1" ht="15" customHeight="1">
      <c r="B83" s="233"/>
      <c r="C83" s="234" t="s">
        <v>1305</v>
      </c>
      <c r="D83" s="234"/>
      <c r="E83" s="234"/>
      <c r="F83" s="235" t="s">
        <v>1300</v>
      </c>
      <c r="G83" s="234"/>
      <c r="H83" s="234" t="s">
        <v>1306</v>
      </c>
      <c r="I83" s="234" t="s">
        <v>1296</v>
      </c>
      <c r="J83" s="234">
        <v>15</v>
      </c>
      <c r="K83" s="222"/>
    </row>
    <row r="84" spans="2:11" s="1" customFormat="1" ht="15" customHeight="1">
      <c r="B84" s="233"/>
      <c r="C84" s="234" t="s">
        <v>1307</v>
      </c>
      <c r="D84" s="234"/>
      <c r="E84" s="234"/>
      <c r="F84" s="235" t="s">
        <v>1300</v>
      </c>
      <c r="G84" s="234"/>
      <c r="H84" s="234" t="s">
        <v>1308</v>
      </c>
      <c r="I84" s="234" t="s">
        <v>1296</v>
      </c>
      <c r="J84" s="234">
        <v>15</v>
      </c>
      <c r="K84" s="222"/>
    </row>
    <row r="85" spans="2:11" s="1" customFormat="1" ht="15" customHeight="1">
      <c r="B85" s="233"/>
      <c r="C85" s="234" t="s">
        <v>1309</v>
      </c>
      <c r="D85" s="234"/>
      <c r="E85" s="234"/>
      <c r="F85" s="235" t="s">
        <v>1300</v>
      </c>
      <c r="G85" s="234"/>
      <c r="H85" s="234" t="s">
        <v>1310</v>
      </c>
      <c r="I85" s="234" t="s">
        <v>1296</v>
      </c>
      <c r="J85" s="234">
        <v>20</v>
      </c>
      <c r="K85" s="222"/>
    </row>
    <row r="86" spans="2:11" s="1" customFormat="1" ht="15" customHeight="1">
      <c r="B86" s="233"/>
      <c r="C86" s="234" t="s">
        <v>1311</v>
      </c>
      <c r="D86" s="234"/>
      <c r="E86" s="234"/>
      <c r="F86" s="235" t="s">
        <v>1300</v>
      </c>
      <c r="G86" s="234"/>
      <c r="H86" s="234" t="s">
        <v>1312</v>
      </c>
      <c r="I86" s="234" t="s">
        <v>1296</v>
      </c>
      <c r="J86" s="234">
        <v>20</v>
      </c>
      <c r="K86" s="222"/>
    </row>
    <row r="87" spans="2:11" s="1" customFormat="1" ht="15" customHeight="1">
      <c r="B87" s="233"/>
      <c r="C87" s="210" t="s">
        <v>1313</v>
      </c>
      <c r="D87" s="210"/>
      <c r="E87" s="210"/>
      <c r="F87" s="231" t="s">
        <v>1300</v>
      </c>
      <c r="G87" s="232"/>
      <c r="H87" s="210" t="s">
        <v>1314</v>
      </c>
      <c r="I87" s="210" t="s">
        <v>1296</v>
      </c>
      <c r="J87" s="210">
        <v>50</v>
      </c>
      <c r="K87" s="222"/>
    </row>
    <row r="88" spans="2:11" s="1" customFormat="1" ht="15" customHeight="1">
      <c r="B88" s="233"/>
      <c r="C88" s="210" t="s">
        <v>1315</v>
      </c>
      <c r="D88" s="210"/>
      <c r="E88" s="210"/>
      <c r="F88" s="231" t="s">
        <v>1300</v>
      </c>
      <c r="G88" s="232"/>
      <c r="H88" s="210" t="s">
        <v>1316</v>
      </c>
      <c r="I88" s="210" t="s">
        <v>1296</v>
      </c>
      <c r="J88" s="210">
        <v>20</v>
      </c>
      <c r="K88" s="222"/>
    </row>
    <row r="89" spans="2:11" s="1" customFormat="1" ht="15" customHeight="1">
      <c r="B89" s="233"/>
      <c r="C89" s="210" t="s">
        <v>1317</v>
      </c>
      <c r="D89" s="210"/>
      <c r="E89" s="210"/>
      <c r="F89" s="231" t="s">
        <v>1300</v>
      </c>
      <c r="G89" s="232"/>
      <c r="H89" s="210" t="s">
        <v>1318</v>
      </c>
      <c r="I89" s="210" t="s">
        <v>1296</v>
      </c>
      <c r="J89" s="210">
        <v>20</v>
      </c>
      <c r="K89" s="222"/>
    </row>
    <row r="90" spans="2:11" s="1" customFormat="1" ht="15" customHeight="1">
      <c r="B90" s="233"/>
      <c r="C90" s="210" t="s">
        <v>1319</v>
      </c>
      <c r="D90" s="210"/>
      <c r="E90" s="210"/>
      <c r="F90" s="231" t="s">
        <v>1300</v>
      </c>
      <c r="G90" s="232"/>
      <c r="H90" s="210" t="s">
        <v>1320</v>
      </c>
      <c r="I90" s="210" t="s">
        <v>1296</v>
      </c>
      <c r="J90" s="210">
        <v>50</v>
      </c>
      <c r="K90" s="222"/>
    </row>
    <row r="91" spans="2:11" s="1" customFormat="1" ht="15" customHeight="1">
      <c r="B91" s="233"/>
      <c r="C91" s="210" t="s">
        <v>1321</v>
      </c>
      <c r="D91" s="210"/>
      <c r="E91" s="210"/>
      <c r="F91" s="231" t="s">
        <v>1300</v>
      </c>
      <c r="G91" s="232"/>
      <c r="H91" s="210" t="s">
        <v>1321</v>
      </c>
      <c r="I91" s="210" t="s">
        <v>1296</v>
      </c>
      <c r="J91" s="210">
        <v>50</v>
      </c>
      <c r="K91" s="222"/>
    </row>
    <row r="92" spans="2:11" s="1" customFormat="1" ht="15" customHeight="1">
      <c r="B92" s="233"/>
      <c r="C92" s="210" t="s">
        <v>1322</v>
      </c>
      <c r="D92" s="210"/>
      <c r="E92" s="210"/>
      <c r="F92" s="231" t="s">
        <v>1300</v>
      </c>
      <c r="G92" s="232"/>
      <c r="H92" s="210" t="s">
        <v>1323</v>
      </c>
      <c r="I92" s="210" t="s">
        <v>1296</v>
      </c>
      <c r="J92" s="210">
        <v>255</v>
      </c>
      <c r="K92" s="222"/>
    </row>
    <row r="93" spans="2:11" s="1" customFormat="1" ht="15" customHeight="1">
      <c r="B93" s="233"/>
      <c r="C93" s="210" t="s">
        <v>1324</v>
      </c>
      <c r="D93" s="210"/>
      <c r="E93" s="210"/>
      <c r="F93" s="231" t="s">
        <v>1294</v>
      </c>
      <c r="G93" s="232"/>
      <c r="H93" s="210" t="s">
        <v>1325</v>
      </c>
      <c r="I93" s="210" t="s">
        <v>1326</v>
      </c>
      <c r="J93" s="210"/>
      <c r="K93" s="222"/>
    </row>
    <row r="94" spans="2:11" s="1" customFormat="1" ht="15" customHeight="1">
      <c r="B94" s="233"/>
      <c r="C94" s="210" t="s">
        <v>1327</v>
      </c>
      <c r="D94" s="210"/>
      <c r="E94" s="210"/>
      <c r="F94" s="231" t="s">
        <v>1294</v>
      </c>
      <c r="G94" s="232"/>
      <c r="H94" s="210" t="s">
        <v>1328</v>
      </c>
      <c r="I94" s="210" t="s">
        <v>1329</v>
      </c>
      <c r="J94" s="210"/>
      <c r="K94" s="222"/>
    </row>
    <row r="95" spans="2:11" s="1" customFormat="1" ht="15" customHeight="1">
      <c r="B95" s="233"/>
      <c r="C95" s="210" t="s">
        <v>1330</v>
      </c>
      <c r="D95" s="210"/>
      <c r="E95" s="210"/>
      <c r="F95" s="231" t="s">
        <v>1294</v>
      </c>
      <c r="G95" s="232"/>
      <c r="H95" s="210" t="s">
        <v>1330</v>
      </c>
      <c r="I95" s="210" t="s">
        <v>1329</v>
      </c>
      <c r="J95" s="210"/>
      <c r="K95" s="222"/>
    </row>
    <row r="96" spans="2:11" s="1" customFormat="1" ht="15" customHeight="1">
      <c r="B96" s="233"/>
      <c r="C96" s="210" t="s">
        <v>38</v>
      </c>
      <c r="D96" s="210"/>
      <c r="E96" s="210"/>
      <c r="F96" s="231" t="s">
        <v>1294</v>
      </c>
      <c r="G96" s="232"/>
      <c r="H96" s="210" t="s">
        <v>1331</v>
      </c>
      <c r="I96" s="210" t="s">
        <v>1329</v>
      </c>
      <c r="J96" s="210"/>
      <c r="K96" s="222"/>
    </row>
    <row r="97" spans="2:11" s="1" customFormat="1" ht="15" customHeight="1">
      <c r="B97" s="233"/>
      <c r="C97" s="210" t="s">
        <v>48</v>
      </c>
      <c r="D97" s="210"/>
      <c r="E97" s="210"/>
      <c r="F97" s="231" t="s">
        <v>1294</v>
      </c>
      <c r="G97" s="232"/>
      <c r="H97" s="210" t="s">
        <v>1332</v>
      </c>
      <c r="I97" s="210" t="s">
        <v>1329</v>
      </c>
      <c r="J97" s="210"/>
      <c r="K97" s="222"/>
    </row>
    <row r="98" spans="2:11" s="1" customFormat="1" ht="15" customHeight="1">
      <c r="B98" s="236"/>
      <c r="C98" s="237"/>
      <c r="D98" s="237"/>
      <c r="E98" s="237"/>
      <c r="F98" s="237"/>
      <c r="G98" s="237"/>
      <c r="H98" s="237"/>
      <c r="I98" s="237"/>
      <c r="J98" s="237"/>
      <c r="K98" s="238"/>
    </row>
    <row r="99" spans="2:11" s="1" customFormat="1" ht="18.75" customHeight="1">
      <c r="B99" s="239"/>
      <c r="C99" s="240"/>
      <c r="D99" s="240"/>
      <c r="E99" s="240"/>
      <c r="F99" s="240"/>
      <c r="G99" s="240"/>
      <c r="H99" s="240"/>
      <c r="I99" s="240"/>
      <c r="J99" s="240"/>
      <c r="K99" s="239"/>
    </row>
    <row r="100" spans="2:11" s="1" customFormat="1" ht="18.75" customHeight="1"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</row>
    <row r="101" spans="2:11" s="1" customFormat="1" ht="7.5" customHeight="1">
      <c r="B101" s="218"/>
      <c r="C101" s="219"/>
      <c r="D101" s="219"/>
      <c r="E101" s="219"/>
      <c r="F101" s="219"/>
      <c r="G101" s="219"/>
      <c r="H101" s="219"/>
      <c r="I101" s="219"/>
      <c r="J101" s="219"/>
      <c r="K101" s="220"/>
    </row>
    <row r="102" spans="2:11" s="1" customFormat="1" ht="45" customHeight="1">
      <c r="B102" s="221"/>
      <c r="C102" s="331" t="s">
        <v>1333</v>
      </c>
      <c r="D102" s="331"/>
      <c r="E102" s="331"/>
      <c r="F102" s="331"/>
      <c r="G102" s="331"/>
      <c r="H102" s="331"/>
      <c r="I102" s="331"/>
      <c r="J102" s="331"/>
      <c r="K102" s="222"/>
    </row>
    <row r="103" spans="2:11" s="1" customFormat="1" ht="17.25" customHeight="1">
      <c r="B103" s="221"/>
      <c r="C103" s="223" t="s">
        <v>1288</v>
      </c>
      <c r="D103" s="223"/>
      <c r="E103" s="223"/>
      <c r="F103" s="223" t="s">
        <v>1289</v>
      </c>
      <c r="G103" s="224"/>
      <c r="H103" s="223" t="s">
        <v>54</v>
      </c>
      <c r="I103" s="223" t="s">
        <v>57</v>
      </c>
      <c r="J103" s="223" t="s">
        <v>1290</v>
      </c>
      <c r="K103" s="222"/>
    </row>
    <row r="104" spans="2:11" s="1" customFormat="1" ht="17.25" customHeight="1">
      <c r="B104" s="221"/>
      <c r="C104" s="225" t="s">
        <v>1291</v>
      </c>
      <c r="D104" s="225"/>
      <c r="E104" s="225"/>
      <c r="F104" s="226" t="s">
        <v>1292</v>
      </c>
      <c r="G104" s="227"/>
      <c r="H104" s="225"/>
      <c r="I104" s="225"/>
      <c r="J104" s="225" t="s">
        <v>1293</v>
      </c>
      <c r="K104" s="222"/>
    </row>
    <row r="105" spans="2:11" s="1" customFormat="1" ht="5.25" customHeight="1">
      <c r="B105" s="221"/>
      <c r="C105" s="223"/>
      <c r="D105" s="223"/>
      <c r="E105" s="223"/>
      <c r="F105" s="223"/>
      <c r="G105" s="241"/>
      <c r="H105" s="223"/>
      <c r="I105" s="223"/>
      <c r="J105" s="223"/>
      <c r="K105" s="222"/>
    </row>
    <row r="106" spans="2:11" s="1" customFormat="1" ht="15" customHeight="1">
      <c r="B106" s="221"/>
      <c r="C106" s="210" t="s">
        <v>53</v>
      </c>
      <c r="D106" s="230"/>
      <c r="E106" s="230"/>
      <c r="F106" s="231" t="s">
        <v>1294</v>
      </c>
      <c r="G106" s="210"/>
      <c r="H106" s="210" t="s">
        <v>1334</v>
      </c>
      <c r="I106" s="210" t="s">
        <v>1296</v>
      </c>
      <c r="J106" s="210">
        <v>20</v>
      </c>
      <c r="K106" s="222"/>
    </row>
    <row r="107" spans="2:11" s="1" customFormat="1" ht="15" customHeight="1">
      <c r="B107" s="221"/>
      <c r="C107" s="210" t="s">
        <v>1297</v>
      </c>
      <c r="D107" s="210"/>
      <c r="E107" s="210"/>
      <c r="F107" s="231" t="s">
        <v>1294</v>
      </c>
      <c r="G107" s="210"/>
      <c r="H107" s="210" t="s">
        <v>1334</v>
      </c>
      <c r="I107" s="210" t="s">
        <v>1296</v>
      </c>
      <c r="J107" s="210">
        <v>120</v>
      </c>
      <c r="K107" s="222"/>
    </row>
    <row r="108" spans="2:11" s="1" customFormat="1" ht="15" customHeight="1">
      <c r="B108" s="233"/>
      <c r="C108" s="210" t="s">
        <v>1299</v>
      </c>
      <c r="D108" s="210"/>
      <c r="E108" s="210"/>
      <c r="F108" s="231" t="s">
        <v>1300</v>
      </c>
      <c r="G108" s="210"/>
      <c r="H108" s="210" t="s">
        <v>1334</v>
      </c>
      <c r="I108" s="210" t="s">
        <v>1296</v>
      </c>
      <c r="J108" s="210">
        <v>50</v>
      </c>
      <c r="K108" s="222"/>
    </row>
    <row r="109" spans="2:11" s="1" customFormat="1" ht="15" customHeight="1">
      <c r="B109" s="233"/>
      <c r="C109" s="210" t="s">
        <v>1302</v>
      </c>
      <c r="D109" s="210"/>
      <c r="E109" s="210"/>
      <c r="F109" s="231" t="s">
        <v>1294</v>
      </c>
      <c r="G109" s="210"/>
      <c r="H109" s="210" t="s">
        <v>1334</v>
      </c>
      <c r="I109" s="210" t="s">
        <v>1304</v>
      </c>
      <c r="J109" s="210"/>
      <c r="K109" s="222"/>
    </row>
    <row r="110" spans="2:11" s="1" customFormat="1" ht="15" customHeight="1">
      <c r="B110" s="233"/>
      <c r="C110" s="210" t="s">
        <v>1313</v>
      </c>
      <c r="D110" s="210"/>
      <c r="E110" s="210"/>
      <c r="F110" s="231" t="s">
        <v>1300</v>
      </c>
      <c r="G110" s="210"/>
      <c r="H110" s="210" t="s">
        <v>1334</v>
      </c>
      <c r="I110" s="210" t="s">
        <v>1296</v>
      </c>
      <c r="J110" s="210">
        <v>50</v>
      </c>
      <c r="K110" s="222"/>
    </row>
    <row r="111" spans="2:11" s="1" customFormat="1" ht="15" customHeight="1">
      <c r="B111" s="233"/>
      <c r="C111" s="210" t="s">
        <v>1321</v>
      </c>
      <c r="D111" s="210"/>
      <c r="E111" s="210"/>
      <c r="F111" s="231" t="s">
        <v>1300</v>
      </c>
      <c r="G111" s="210"/>
      <c r="H111" s="210" t="s">
        <v>1334</v>
      </c>
      <c r="I111" s="210" t="s">
        <v>1296</v>
      </c>
      <c r="J111" s="210">
        <v>50</v>
      </c>
      <c r="K111" s="222"/>
    </row>
    <row r="112" spans="2:11" s="1" customFormat="1" ht="15" customHeight="1">
      <c r="B112" s="233"/>
      <c r="C112" s="210" t="s">
        <v>1319</v>
      </c>
      <c r="D112" s="210"/>
      <c r="E112" s="210"/>
      <c r="F112" s="231" t="s">
        <v>1300</v>
      </c>
      <c r="G112" s="210"/>
      <c r="H112" s="210" t="s">
        <v>1334</v>
      </c>
      <c r="I112" s="210" t="s">
        <v>1296</v>
      </c>
      <c r="J112" s="210">
        <v>50</v>
      </c>
      <c r="K112" s="222"/>
    </row>
    <row r="113" spans="2:11" s="1" customFormat="1" ht="15" customHeight="1">
      <c r="B113" s="233"/>
      <c r="C113" s="210" t="s">
        <v>53</v>
      </c>
      <c r="D113" s="210"/>
      <c r="E113" s="210"/>
      <c r="F113" s="231" t="s">
        <v>1294</v>
      </c>
      <c r="G113" s="210"/>
      <c r="H113" s="210" t="s">
        <v>1335</v>
      </c>
      <c r="I113" s="210" t="s">
        <v>1296</v>
      </c>
      <c r="J113" s="210">
        <v>20</v>
      </c>
      <c r="K113" s="222"/>
    </row>
    <row r="114" spans="2:11" s="1" customFormat="1" ht="15" customHeight="1">
      <c r="B114" s="233"/>
      <c r="C114" s="210" t="s">
        <v>1336</v>
      </c>
      <c r="D114" s="210"/>
      <c r="E114" s="210"/>
      <c r="F114" s="231" t="s">
        <v>1294</v>
      </c>
      <c r="G114" s="210"/>
      <c r="H114" s="210" t="s">
        <v>1337</v>
      </c>
      <c r="I114" s="210" t="s">
        <v>1296</v>
      </c>
      <c r="J114" s="210">
        <v>120</v>
      </c>
      <c r="K114" s="222"/>
    </row>
    <row r="115" spans="2:11" s="1" customFormat="1" ht="15" customHeight="1">
      <c r="B115" s="233"/>
      <c r="C115" s="210" t="s">
        <v>38</v>
      </c>
      <c r="D115" s="210"/>
      <c r="E115" s="210"/>
      <c r="F115" s="231" t="s">
        <v>1294</v>
      </c>
      <c r="G115" s="210"/>
      <c r="H115" s="210" t="s">
        <v>1338</v>
      </c>
      <c r="I115" s="210" t="s">
        <v>1329</v>
      </c>
      <c r="J115" s="210"/>
      <c r="K115" s="222"/>
    </row>
    <row r="116" spans="2:11" s="1" customFormat="1" ht="15" customHeight="1">
      <c r="B116" s="233"/>
      <c r="C116" s="210" t="s">
        <v>48</v>
      </c>
      <c r="D116" s="210"/>
      <c r="E116" s="210"/>
      <c r="F116" s="231" t="s">
        <v>1294</v>
      </c>
      <c r="G116" s="210"/>
      <c r="H116" s="210" t="s">
        <v>1339</v>
      </c>
      <c r="I116" s="210" t="s">
        <v>1329</v>
      </c>
      <c r="J116" s="210"/>
      <c r="K116" s="222"/>
    </row>
    <row r="117" spans="2:11" s="1" customFormat="1" ht="15" customHeight="1">
      <c r="B117" s="233"/>
      <c r="C117" s="210" t="s">
        <v>57</v>
      </c>
      <c r="D117" s="210"/>
      <c r="E117" s="210"/>
      <c r="F117" s="231" t="s">
        <v>1294</v>
      </c>
      <c r="G117" s="210"/>
      <c r="H117" s="210" t="s">
        <v>1340</v>
      </c>
      <c r="I117" s="210" t="s">
        <v>1341</v>
      </c>
      <c r="J117" s="210"/>
      <c r="K117" s="222"/>
    </row>
    <row r="118" spans="2:11" s="1" customFormat="1" ht="15" customHeight="1">
      <c r="B118" s="236"/>
      <c r="C118" s="242"/>
      <c r="D118" s="242"/>
      <c r="E118" s="242"/>
      <c r="F118" s="242"/>
      <c r="G118" s="242"/>
      <c r="H118" s="242"/>
      <c r="I118" s="242"/>
      <c r="J118" s="242"/>
      <c r="K118" s="238"/>
    </row>
    <row r="119" spans="2:11" s="1" customFormat="1" ht="18.75" customHeight="1">
      <c r="B119" s="243"/>
      <c r="C119" s="244"/>
      <c r="D119" s="244"/>
      <c r="E119" s="244"/>
      <c r="F119" s="245"/>
      <c r="G119" s="244"/>
      <c r="H119" s="244"/>
      <c r="I119" s="244"/>
      <c r="J119" s="244"/>
      <c r="K119" s="243"/>
    </row>
    <row r="120" spans="2:11" s="1" customFormat="1" ht="18.75" customHeight="1">
      <c r="B120" s="217"/>
      <c r="C120" s="217"/>
      <c r="D120" s="217"/>
      <c r="E120" s="217"/>
      <c r="F120" s="217"/>
      <c r="G120" s="217"/>
      <c r="H120" s="217"/>
      <c r="I120" s="217"/>
      <c r="J120" s="217"/>
      <c r="K120" s="217"/>
    </row>
    <row r="121" spans="2:11" s="1" customFormat="1" ht="7.5" customHeight="1">
      <c r="B121" s="246"/>
      <c r="C121" s="247"/>
      <c r="D121" s="247"/>
      <c r="E121" s="247"/>
      <c r="F121" s="247"/>
      <c r="G121" s="247"/>
      <c r="H121" s="247"/>
      <c r="I121" s="247"/>
      <c r="J121" s="247"/>
      <c r="K121" s="248"/>
    </row>
    <row r="122" spans="2:11" s="1" customFormat="1" ht="45" customHeight="1">
      <c r="B122" s="249"/>
      <c r="C122" s="329" t="s">
        <v>1342</v>
      </c>
      <c r="D122" s="329"/>
      <c r="E122" s="329"/>
      <c r="F122" s="329"/>
      <c r="G122" s="329"/>
      <c r="H122" s="329"/>
      <c r="I122" s="329"/>
      <c r="J122" s="329"/>
      <c r="K122" s="250"/>
    </row>
    <row r="123" spans="2:11" s="1" customFormat="1" ht="17.25" customHeight="1">
      <c r="B123" s="251"/>
      <c r="C123" s="223" t="s">
        <v>1288</v>
      </c>
      <c r="D123" s="223"/>
      <c r="E123" s="223"/>
      <c r="F123" s="223" t="s">
        <v>1289</v>
      </c>
      <c r="G123" s="224"/>
      <c r="H123" s="223" t="s">
        <v>54</v>
      </c>
      <c r="I123" s="223" t="s">
        <v>57</v>
      </c>
      <c r="J123" s="223" t="s">
        <v>1290</v>
      </c>
      <c r="K123" s="252"/>
    </row>
    <row r="124" spans="2:11" s="1" customFormat="1" ht="17.25" customHeight="1">
      <c r="B124" s="251"/>
      <c r="C124" s="225" t="s">
        <v>1291</v>
      </c>
      <c r="D124" s="225"/>
      <c r="E124" s="225"/>
      <c r="F124" s="226" t="s">
        <v>1292</v>
      </c>
      <c r="G124" s="227"/>
      <c r="H124" s="225"/>
      <c r="I124" s="225"/>
      <c r="J124" s="225" t="s">
        <v>1293</v>
      </c>
      <c r="K124" s="252"/>
    </row>
    <row r="125" spans="2:11" s="1" customFormat="1" ht="5.25" customHeight="1">
      <c r="B125" s="253"/>
      <c r="C125" s="228"/>
      <c r="D125" s="228"/>
      <c r="E125" s="228"/>
      <c r="F125" s="228"/>
      <c r="G125" s="254"/>
      <c r="H125" s="228"/>
      <c r="I125" s="228"/>
      <c r="J125" s="228"/>
      <c r="K125" s="255"/>
    </row>
    <row r="126" spans="2:11" s="1" customFormat="1" ht="15" customHeight="1">
      <c r="B126" s="253"/>
      <c r="C126" s="210" t="s">
        <v>1297</v>
      </c>
      <c r="D126" s="230"/>
      <c r="E126" s="230"/>
      <c r="F126" s="231" t="s">
        <v>1294</v>
      </c>
      <c r="G126" s="210"/>
      <c r="H126" s="210" t="s">
        <v>1334</v>
      </c>
      <c r="I126" s="210" t="s">
        <v>1296</v>
      </c>
      <c r="J126" s="210">
        <v>120</v>
      </c>
      <c r="K126" s="256"/>
    </row>
    <row r="127" spans="2:11" s="1" customFormat="1" ht="15" customHeight="1">
      <c r="B127" s="253"/>
      <c r="C127" s="210" t="s">
        <v>1343</v>
      </c>
      <c r="D127" s="210"/>
      <c r="E127" s="210"/>
      <c r="F127" s="231" t="s">
        <v>1294</v>
      </c>
      <c r="G127" s="210"/>
      <c r="H127" s="210" t="s">
        <v>1344</v>
      </c>
      <c r="I127" s="210" t="s">
        <v>1296</v>
      </c>
      <c r="J127" s="210" t="s">
        <v>1345</v>
      </c>
      <c r="K127" s="256"/>
    </row>
    <row r="128" spans="2:11" s="1" customFormat="1" ht="15" customHeight="1">
      <c r="B128" s="253"/>
      <c r="C128" s="210" t="s">
        <v>1242</v>
      </c>
      <c r="D128" s="210"/>
      <c r="E128" s="210"/>
      <c r="F128" s="231" t="s">
        <v>1294</v>
      </c>
      <c r="G128" s="210"/>
      <c r="H128" s="210" t="s">
        <v>1346</v>
      </c>
      <c r="I128" s="210" t="s">
        <v>1296</v>
      </c>
      <c r="J128" s="210" t="s">
        <v>1345</v>
      </c>
      <c r="K128" s="256"/>
    </row>
    <row r="129" spans="2:11" s="1" customFormat="1" ht="15" customHeight="1">
      <c r="B129" s="253"/>
      <c r="C129" s="210" t="s">
        <v>1305</v>
      </c>
      <c r="D129" s="210"/>
      <c r="E129" s="210"/>
      <c r="F129" s="231" t="s">
        <v>1300</v>
      </c>
      <c r="G129" s="210"/>
      <c r="H129" s="210" t="s">
        <v>1306</v>
      </c>
      <c r="I129" s="210" t="s">
        <v>1296</v>
      </c>
      <c r="J129" s="210">
        <v>15</v>
      </c>
      <c r="K129" s="256"/>
    </row>
    <row r="130" spans="2:11" s="1" customFormat="1" ht="15" customHeight="1">
      <c r="B130" s="253"/>
      <c r="C130" s="234" t="s">
        <v>1307</v>
      </c>
      <c r="D130" s="234"/>
      <c r="E130" s="234"/>
      <c r="F130" s="235" t="s">
        <v>1300</v>
      </c>
      <c r="G130" s="234"/>
      <c r="H130" s="234" t="s">
        <v>1308</v>
      </c>
      <c r="I130" s="234" t="s">
        <v>1296</v>
      </c>
      <c r="J130" s="234">
        <v>15</v>
      </c>
      <c r="K130" s="256"/>
    </row>
    <row r="131" spans="2:11" s="1" customFormat="1" ht="15" customHeight="1">
      <c r="B131" s="253"/>
      <c r="C131" s="234" t="s">
        <v>1309</v>
      </c>
      <c r="D131" s="234"/>
      <c r="E131" s="234"/>
      <c r="F131" s="235" t="s">
        <v>1300</v>
      </c>
      <c r="G131" s="234"/>
      <c r="H131" s="234" t="s">
        <v>1310</v>
      </c>
      <c r="I131" s="234" t="s">
        <v>1296</v>
      </c>
      <c r="J131" s="234">
        <v>20</v>
      </c>
      <c r="K131" s="256"/>
    </row>
    <row r="132" spans="2:11" s="1" customFormat="1" ht="15" customHeight="1">
      <c r="B132" s="253"/>
      <c r="C132" s="234" t="s">
        <v>1311</v>
      </c>
      <c r="D132" s="234"/>
      <c r="E132" s="234"/>
      <c r="F132" s="235" t="s">
        <v>1300</v>
      </c>
      <c r="G132" s="234"/>
      <c r="H132" s="234" t="s">
        <v>1312</v>
      </c>
      <c r="I132" s="234" t="s">
        <v>1296</v>
      </c>
      <c r="J132" s="234">
        <v>20</v>
      </c>
      <c r="K132" s="256"/>
    </row>
    <row r="133" spans="2:11" s="1" customFormat="1" ht="15" customHeight="1">
      <c r="B133" s="253"/>
      <c r="C133" s="210" t="s">
        <v>1299</v>
      </c>
      <c r="D133" s="210"/>
      <c r="E133" s="210"/>
      <c r="F133" s="231" t="s">
        <v>1300</v>
      </c>
      <c r="G133" s="210"/>
      <c r="H133" s="210" t="s">
        <v>1334</v>
      </c>
      <c r="I133" s="210" t="s">
        <v>1296</v>
      </c>
      <c r="J133" s="210">
        <v>50</v>
      </c>
      <c r="K133" s="256"/>
    </row>
    <row r="134" spans="2:11" s="1" customFormat="1" ht="15" customHeight="1">
      <c r="B134" s="253"/>
      <c r="C134" s="210" t="s">
        <v>1313</v>
      </c>
      <c r="D134" s="210"/>
      <c r="E134" s="210"/>
      <c r="F134" s="231" t="s">
        <v>1300</v>
      </c>
      <c r="G134" s="210"/>
      <c r="H134" s="210" t="s">
        <v>1334</v>
      </c>
      <c r="I134" s="210" t="s">
        <v>1296</v>
      </c>
      <c r="J134" s="210">
        <v>50</v>
      </c>
      <c r="K134" s="256"/>
    </row>
    <row r="135" spans="2:11" s="1" customFormat="1" ht="15" customHeight="1">
      <c r="B135" s="253"/>
      <c r="C135" s="210" t="s">
        <v>1319</v>
      </c>
      <c r="D135" s="210"/>
      <c r="E135" s="210"/>
      <c r="F135" s="231" t="s">
        <v>1300</v>
      </c>
      <c r="G135" s="210"/>
      <c r="H135" s="210" t="s">
        <v>1334</v>
      </c>
      <c r="I135" s="210" t="s">
        <v>1296</v>
      </c>
      <c r="J135" s="210">
        <v>50</v>
      </c>
      <c r="K135" s="256"/>
    </row>
    <row r="136" spans="2:11" s="1" customFormat="1" ht="15" customHeight="1">
      <c r="B136" s="253"/>
      <c r="C136" s="210" t="s">
        <v>1321</v>
      </c>
      <c r="D136" s="210"/>
      <c r="E136" s="210"/>
      <c r="F136" s="231" t="s">
        <v>1300</v>
      </c>
      <c r="G136" s="210"/>
      <c r="H136" s="210" t="s">
        <v>1334</v>
      </c>
      <c r="I136" s="210" t="s">
        <v>1296</v>
      </c>
      <c r="J136" s="210">
        <v>50</v>
      </c>
      <c r="K136" s="256"/>
    </row>
    <row r="137" spans="2:11" s="1" customFormat="1" ht="15" customHeight="1">
      <c r="B137" s="253"/>
      <c r="C137" s="210" t="s">
        <v>1322</v>
      </c>
      <c r="D137" s="210"/>
      <c r="E137" s="210"/>
      <c r="F137" s="231" t="s">
        <v>1300</v>
      </c>
      <c r="G137" s="210"/>
      <c r="H137" s="210" t="s">
        <v>1347</v>
      </c>
      <c r="I137" s="210" t="s">
        <v>1296</v>
      </c>
      <c r="J137" s="210">
        <v>255</v>
      </c>
      <c r="K137" s="256"/>
    </row>
    <row r="138" spans="2:11" s="1" customFormat="1" ht="15" customHeight="1">
      <c r="B138" s="253"/>
      <c r="C138" s="210" t="s">
        <v>1324</v>
      </c>
      <c r="D138" s="210"/>
      <c r="E138" s="210"/>
      <c r="F138" s="231" t="s">
        <v>1294</v>
      </c>
      <c r="G138" s="210"/>
      <c r="H138" s="210" t="s">
        <v>1348</v>
      </c>
      <c r="I138" s="210" t="s">
        <v>1326</v>
      </c>
      <c r="J138" s="210"/>
      <c r="K138" s="256"/>
    </row>
    <row r="139" spans="2:11" s="1" customFormat="1" ht="15" customHeight="1">
      <c r="B139" s="253"/>
      <c r="C139" s="210" t="s">
        <v>1327</v>
      </c>
      <c r="D139" s="210"/>
      <c r="E139" s="210"/>
      <c r="F139" s="231" t="s">
        <v>1294</v>
      </c>
      <c r="G139" s="210"/>
      <c r="H139" s="210" t="s">
        <v>1349</v>
      </c>
      <c r="I139" s="210" t="s">
        <v>1329</v>
      </c>
      <c r="J139" s="210"/>
      <c r="K139" s="256"/>
    </row>
    <row r="140" spans="2:11" s="1" customFormat="1" ht="15" customHeight="1">
      <c r="B140" s="253"/>
      <c r="C140" s="210" t="s">
        <v>1330</v>
      </c>
      <c r="D140" s="210"/>
      <c r="E140" s="210"/>
      <c r="F140" s="231" t="s">
        <v>1294</v>
      </c>
      <c r="G140" s="210"/>
      <c r="H140" s="210" t="s">
        <v>1330</v>
      </c>
      <c r="I140" s="210" t="s">
        <v>1329</v>
      </c>
      <c r="J140" s="210"/>
      <c r="K140" s="256"/>
    </row>
    <row r="141" spans="2:11" s="1" customFormat="1" ht="15" customHeight="1">
      <c r="B141" s="253"/>
      <c r="C141" s="210" t="s">
        <v>38</v>
      </c>
      <c r="D141" s="210"/>
      <c r="E141" s="210"/>
      <c r="F141" s="231" t="s">
        <v>1294</v>
      </c>
      <c r="G141" s="210"/>
      <c r="H141" s="210" t="s">
        <v>1350</v>
      </c>
      <c r="I141" s="210" t="s">
        <v>1329</v>
      </c>
      <c r="J141" s="210"/>
      <c r="K141" s="256"/>
    </row>
    <row r="142" spans="2:11" s="1" customFormat="1" ht="15" customHeight="1">
      <c r="B142" s="253"/>
      <c r="C142" s="210" t="s">
        <v>1351</v>
      </c>
      <c r="D142" s="210"/>
      <c r="E142" s="210"/>
      <c r="F142" s="231" t="s">
        <v>1294</v>
      </c>
      <c r="G142" s="210"/>
      <c r="H142" s="210" t="s">
        <v>1352</v>
      </c>
      <c r="I142" s="210" t="s">
        <v>1329</v>
      </c>
      <c r="J142" s="210"/>
      <c r="K142" s="256"/>
    </row>
    <row r="143" spans="2:11" s="1" customFormat="1" ht="15" customHeight="1">
      <c r="B143" s="257"/>
      <c r="C143" s="258"/>
      <c r="D143" s="258"/>
      <c r="E143" s="258"/>
      <c r="F143" s="258"/>
      <c r="G143" s="258"/>
      <c r="H143" s="258"/>
      <c r="I143" s="258"/>
      <c r="J143" s="258"/>
      <c r="K143" s="259"/>
    </row>
    <row r="144" spans="2:11" s="1" customFormat="1" ht="18.75" customHeight="1">
      <c r="B144" s="244"/>
      <c r="C144" s="244"/>
      <c r="D144" s="244"/>
      <c r="E144" s="244"/>
      <c r="F144" s="245"/>
      <c r="G144" s="244"/>
      <c r="H144" s="244"/>
      <c r="I144" s="244"/>
      <c r="J144" s="244"/>
      <c r="K144" s="244"/>
    </row>
    <row r="145" spans="2:11" s="1" customFormat="1" ht="18.75" customHeight="1">
      <c r="B145" s="217"/>
      <c r="C145" s="217"/>
      <c r="D145" s="217"/>
      <c r="E145" s="217"/>
      <c r="F145" s="217"/>
      <c r="G145" s="217"/>
      <c r="H145" s="217"/>
      <c r="I145" s="217"/>
      <c r="J145" s="217"/>
      <c r="K145" s="217"/>
    </row>
    <row r="146" spans="2:11" s="1" customFormat="1" ht="7.5" customHeight="1">
      <c r="B146" s="218"/>
      <c r="C146" s="219"/>
      <c r="D146" s="219"/>
      <c r="E146" s="219"/>
      <c r="F146" s="219"/>
      <c r="G146" s="219"/>
      <c r="H146" s="219"/>
      <c r="I146" s="219"/>
      <c r="J146" s="219"/>
      <c r="K146" s="220"/>
    </row>
    <row r="147" spans="2:11" s="1" customFormat="1" ht="45" customHeight="1">
      <c r="B147" s="221"/>
      <c r="C147" s="331" t="s">
        <v>1353</v>
      </c>
      <c r="D147" s="331"/>
      <c r="E147" s="331"/>
      <c r="F147" s="331"/>
      <c r="G147" s="331"/>
      <c r="H147" s="331"/>
      <c r="I147" s="331"/>
      <c r="J147" s="331"/>
      <c r="K147" s="222"/>
    </row>
    <row r="148" spans="2:11" s="1" customFormat="1" ht="17.25" customHeight="1">
      <c r="B148" s="221"/>
      <c r="C148" s="223" t="s">
        <v>1288</v>
      </c>
      <c r="D148" s="223"/>
      <c r="E148" s="223"/>
      <c r="F148" s="223" t="s">
        <v>1289</v>
      </c>
      <c r="G148" s="224"/>
      <c r="H148" s="223" t="s">
        <v>54</v>
      </c>
      <c r="I148" s="223" t="s">
        <v>57</v>
      </c>
      <c r="J148" s="223" t="s">
        <v>1290</v>
      </c>
      <c r="K148" s="222"/>
    </row>
    <row r="149" spans="2:11" s="1" customFormat="1" ht="17.25" customHeight="1">
      <c r="B149" s="221"/>
      <c r="C149" s="225" t="s">
        <v>1291</v>
      </c>
      <c r="D149" s="225"/>
      <c r="E149" s="225"/>
      <c r="F149" s="226" t="s">
        <v>1292</v>
      </c>
      <c r="G149" s="227"/>
      <c r="H149" s="225"/>
      <c r="I149" s="225"/>
      <c r="J149" s="225" t="s">
        <v>1293</v>
      </c>
      <c r="K149" s="222"/>
    </row>
    <row r="150" spans="2:11" s="1" customFormat="1" ht="5.25" customHeight="1">
      <c r="B150" s="233"/>
      <c r="C150" s="228"/>
      <c r="D150" s="228"/>
      <c r="E150" s="228"/>
      <c r="F150" s="228"/>
      <c r="G150" s="229"/>
      <c r="H150" s="228"/>
      <c r="I150" s="228"/>
      <c r="J150" s="228"/>
      <c r="K150" s="256"/>
    </row>
    <row r="151" spans="2:11" s="1" customFormat="1" ht="15" customHeight="1">
      <c r="B151" s="233"/>
      <c r="C151" s="260" t="s">
        <v>1297</v>
      </c>
      <c r="D151" s="210"/>
      <c r="E151" s="210"/>
      <c r="F151" s="261" t="s">
        <v>1294</v>
      </c>
      <c r="G151" s="210"/>
      <c r="H151" s="260" t="s">
        <v>1334</v>
      </c>
      <c r="I151" s="260" t="s">
        <v>1296</v>
      </c>
      <c r="J151" s="260">
        <v>120</v>
      </c>
      <c r="K151" s="256"/>
    </row>
    <row r="152" spans="2:11" s="1" customFormat="1" ht="15" customHeight="1">
      <c r="B152" s="233"/>
      <c r="C152" s="260" t="s">
        <v>1343</v>
      </c>
      <c r="D152" s="210"/>
      <c r="E152" s="210"/>
      <c r="F152" s="261" t="s">
        <v>1294</v>
      </c>
      <c r="G152" s="210"/>
      <c r="H152" s="260" t="s">
        <v>1354</v>
      </c>
      <c r="I152" s="260" t="s">
        <v>1296</v>
      </c>
      <c r="J152" s="260" t="s">
        <v>1345</v>
      </c>
      <c r="K152" s="256"/>
    </row>
    <row r="153" spans="2:11" s="1" customFormat="1" ht="15" customHeight="1">
      <c r="B153" s="233"/>
      <c r="C153" s="260" t="s">
        <v>1242</v>
      </c>
      <c r="D153" s="210"/>
      <c r="E153" s="210"/>
      <c r="F153" s="261" t="s">
        <v>1294</v>
      </c>
      <c r="G153" s="210"/>
      <c r="H153" s="260" t="s">
        <v>1355</v>
      </c>
      <c r="I153" s="260" t="s">
        <v>1296</v>
      </c>
      <c r="J153" s="260" t="s">
        <v>1345</v>
      </c>
      <c r="K153" s="256"/>
    </row>
    <row r="154" spans="2:11" s="1" customFormat="1" ht="15" customHeight="1">
      <c r="B154" s="233"/>
      <c r="C154" s="260" t="s">
        <v>1299</v>
      </c>
      <c r="D154" s="210"/>
      <c r="E154" s="210"/>
      <c r="F154" s="261" t="s">
        <v>1300</v>
      </c>
      <c r="G154" s="210"/>
      <c r="H154" s="260" t="s">
        <v>1334</v>
      </c>
      <c r="I154" s="260" t="s">
        <v>1296</v>
      </c>
      <c r="J154" s="260">
        <v>50</v>
      </c>
      <c r="K154" s="256"/>
    </row>
    <row r="155" spans="2:11" s="1" customFormat="1" ht="15" customHeight="1">
      <c r="B155" s="233"/>
      <c r="C155" s="260" t="s">
        <v>1302</v>
      </c>
      <c r="D155" s="210"/>
      <c r="E155" s="210"/>
      <c r="F155" s="261" t="s">
        <v>1294</v>
      </c>
      <c r="G155" s="210"/>
      <c r="H155" s="260" t="s">
        <v>1334</v>
      </c>
      <c r="I155" s="260" t="s">
        <v>1304</v>
      </c>
      <c r="J155" s="260"/>
      <c r="K155" s="256"/>
    </row>
    <row r="156" spans="2:11" s="1" customFormat="1" ht="15" customHeight="1">
      <c r="B156" s="233"/>
      <c r="C156" s="260" t="s">
        <v>1313</v>
      </c>
      <c r="D156" s="210"/>
      <c r="E156" s="210"/>
      <c r="F156" s="261" t="s">
        <v>1300</v>
      </c>
      <c r="G156" s="210"/>
      <c r="H156" s="260" t="s">
        <v>1334</v>
      </c>
      <c r="I156" s="260" t="s">
        <v>1296</v>
      </c>
      <c r="J156" s="260">
        <v>50</v>
      </c>
      <c r="K156" s="256"/>
    </row>
    <row r="157" spans="2:11" s="1" customFormat="1" ht="15" customHeight="1">
      <c r="B157" s="233"/>
      <c r="C157" s="260" t="s">
        <v>1321</v>
      </c>
      <c r="D157" s="210"/>
      <c r="E157" s="210"/>
      <c r="F157" s="261" t="s">
        <v>1300</v>
      </c>
      <c r="G157" s="210"/>
      <c r="H157" s="260" t="s">
        <v>1334</v>
      </c>
      <c r="I157" s="260" t="s">
        <v>1296</v>
      </c>
      <c r="J157" s="260">
        <v>50</v>
      </c>
      <c r="K157" s="256"/>
    </row>
    <row r="158" spans="2:11" s="1" customFormat="1" ht="15" customHeight="1">
      <c r="B158" s="233"/>
      <c r="C158" s="260" t="s">
        <v>1319</v>
      </c>
      <c r="D158" s="210"/>
      <c r="E158" s="210"/>
      <c r="F158" s="261" t="s">
        <v>1300</v>
      </c>
      <c r="G158" s="210"/>
      <c r="H158" s="260" t="s">
        <v>1334</v>
      </c>
      <c r="I158" s="260" t="s">
        <v>1296</v>
      </c>
      <c r="J158" s="260">
        <v>50</v>
      </c>
      <c r="K158" s="256"/>
    </row>
    <row r="159" spans="2:11" s="1" customFormat="1" ht="15" customHeight="1">
      <c r="B159" s="233"/>
      <c r="C159" s="260" t="s">
        <v>100</v>
      </c>
      <c r="D159" s="210"/>
      <c r="E159" s="210"/>
      <c r="F159" s="261" t="s">
        <v>1294</v>
      </c>
      <c r="G159" s="210"/>
      <c r="H159" s="260" t="s">
        <v>1356</v>
      </c>
      <c r="I159" s="260" t="s">
        <v>1296</v>
      </c>
      <c r="J159" s="260" t="s">
        <v>1357</v>
      </c>
      <c r="K159" s="256"/>
    </row>
    <row r="160" spans="2:11" s="1" customFormat="1" ht="15" customHeight="1">
      <c r="B160" s="233"/>
      <c r="C160" s="260" t="s">
        <v>1358</v>
      </c>
      <c r="D160" s="210"/>
      <c r="E160" s="210"/>
      <c r="F160" s="261" t="s">
        <v>1294</v>
      </c>
      <c r="G160" s="210"/>
      <c r="H160" s="260" t="s">
        <v>1359</v>
      </c>
      <c r="I160" s="260" t="s">
        <v>1329</v>
      </c>
      <c r="J160" s="260"/>
      <c r="K160" s="256"/>
    </row>
    <row r="161" spans="2:11" s="1" customFormat="1" ht="15" customHeight="1">
      <c r="B161" s="262"/>
      <c r="C161" s="242"/>
      <c r="D161" s="242"/>
      <c r="E161" s="242"/>
      <c r="F161" s="242"/>
      <c r="G161" s="242"/>
      <c r="H161" s="242"/>
      <c r="I161" s="242"/>
      <c r="J161" s="242"/>
      <c r="K161" s="263"/>
    </row>
    <row r="162" spans="2:11" s="1" customFormat="1" ht="18.75" customHeight="1">
      <c r="B162" s="244"/>
      <c r="C162" s="254"/>
      <c r="D162" s="254"/>
      <c r="E162" s="254"/>
      <c r="F162" s="264"/>
      <c r="G162" s="254"/>
      <c r="H162" s="254"/>
      <c r="I162" s="254"/>
      <c r="J162" s="254"/>
      <c r="K162" s="244"/>
    </row>
    <row r="163" spans="2:11" s="1" customFormat="1" ht="18.75" customHeight="1"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</row>
    <row r="164" spans="2:11" s="1" customFormat="1" ht="7.5" customHeight="1">
      <c r="B164" s="199"/>
      <c r="C164" s="200"/>
      <c r="D164" s="200"/>
      <c r="E164" s="200"/>
      <c r="F164" s="200"/>
      <c r="G164" s="200"/>
      <c r="H164" s="200"/>
      <c r="I164" s="200"/>
      <c r="J164" s="200"/>
      <c r="K164" s="201"/>
    </row>
    <row r="165" spans="2:11" s="1" customFormat="1" ht="45" customHeight="1">
      <c r="B165" s="202"/>
      <c r="C165" s="329" t="s">
        <v>1360</v>
      </c>
      <c r="D165" s="329"/>
      <c r="E165" s="329"/>
      <c r="F165" s="329"/>
      <c r="G165" s="329"/>
      <c r="H165" s="329"/>
      <c r="I165" s="329"/>
      <c r="J165" s="329"/>
      <c r="K165" s="203"/>
    </row>
    <row r="166" spans="2:11" s="1" customFormat="1" ht="17.25" customHeight="1">
      <c r="B166" s="202"/>
      <c r="C166" s="223" t="s">
        <v>1288</v>
      </c>
      <c r="D166" s="223"/>
      <c r="E166" s="223"/>
      <c r="F166" s="223" t="s">
        <v>1289</v>
      </c>
      <c r="G166" s="265"/>
      <c r="H166" s="266" t="s">
        <v>54</v>
      </c>
      <c r="I166" s="266" t="s">
        <v>57</v>
      </c>
      <c r="J166" s="223" t="s">
        <v>1290</v>
      </c>
      <c r="K166" s="203"/>
    </row>
    <row r="167" spans="2:11" s="1" customFormat="1" ht="17.25" customHeight="1">
      <c r="B167" s="204"/>
      <c r="C167" s="225" t="s">
        <v>1291</v>
      </c>
      <c r="D167" s="225"/>
      <c r="E167" s="225"/>
      <c r="F167" s="226" t="s">
        <v>1292</v>
      </c>
      <c r="G167" s="267"/>
      <c r="H167" s="268"/>
      <c r="I167" s="268"/>
      <c r="J167" s="225" t="s">
        <v>1293</v>
      </c>
      <c r="K167" s="205"/>
    </row>
    <row r="168" spans="2:11" s="1" customFormat="1" ht="5.25" customHeight="1">
      <c r="B168" s="233"/>
      <c r="C168" s="228"/>
      <c r="D168" s="228"/>
      <c r="E168" s="228"/>
      <c r="F168" s="228"/>
      <c r="G168" s="229"/>
      <c r="H168" s="228"/>
      <c r="I168" s="228"/>
      <c r="J168" s="228"/>
      <c r="K168" s="256"/>
    </row>
    <row r="169" spans="2:11" s="1" customFormat="1" ht="15" customHeight="1">
      <c r="B169" s="233"/>
      <c r="C169" s="210" t="s">
        <v>1297</v>
      </c>
      <c r="D169" s="210"/>
      <c r="E169" s="210"/>
      <c r="F169" s="231" t="s">
        <v>1294</v>
      </c>
      <c r="G169" s="210"/>
      <c r="H169" s="210" t="s">
        <v>1334</v>
      </c>
      <c r="I169" s="210" t="s">
        <v>1296</v>
      </c>
      <c r="J169" s="210">
        <v>120</v>
      </c>
      <c r="K169" s="256"/>
    </row>
    <row r="170" spans="2:11" s="1" customFormat="1" ht="15" customHeight="1">
      <c r="B170" s="233"/>
      <c r="C170" s="210" t="s">
        <v>1343</v>
      </c>
      <c r="D170" s="210"/>
      <c r="E170" s="210"/>
      <c r="F170" s="231" t="s">
        <v>1294</v>
      </c>
      <c r="G170" s="210"/>
      <c r="H170" s="210" t="s">
        <v>1344</v>
      </c>
      <c r="I170" s="210" t="s">
        <v>1296</v>
      </c>
      <c r="J170" s="210" t="s">
        <v>1345</v>
      </c>
      <c r="K170" s="256"/>
    </row>
    <row r="171" spans="2:11" s="1" customFormat="1" ht="15" customHeight="1">
      <c r="B171" s="233"/>
      <c r="C171" s="210" t="s">
        <v>1242</v>
      </c>
      <c r="D171" s="210"/>
      <c r="E171" s="210"/>
      <c r="F171" s="231" t="s">
        <v>1294</v>
      </c>
      <c r="G171" s="210"/>
      <c r="H171" s="210" t="s">
        <v>1361</v>
      </c>
      <c r="I171" s="210" t="s">
        <v>1296</v>
      </c>
      <c r="J171" s="210" t="s">
        <v>1345</v>
      </c>
      <c r="K171" s="256"/>
    </row>
    <row r="172" spans="2:11" s="1" customFormat="1" ht="15" customHeight="1">
      <c r="B172" s="233"/>
      <c r="C172" s="210" t="s">
        <v>1299</v>
      </c>
      <c r="D172" s="210"/>
      <c r="E172" s="210"/>
      <c r="F172" s="231" t="s">
        <v>1300</v>
      </c>
      <c r="G172" s="210"/>
      <c r="H172" s="210" t="s">
        <v>1361</v>
      </c>
      <c r="I172" s="210" t="s">
        <v>1296</v>
      </c>
      <c r="J172" s="210">
        <v>50</v>
      </c>
      <c r="K172" s="256"/>
    </row>
    <row r="173" spans="2:11" s="1" customFormat="1" ht="15" customHeight="1">
      <c r="B173" s="233"/>
      <c r="C173" s="210" t="s">
        <v>1302</v>
      </c>
      <c r="D173" s="210"/>
      <c r="E173" s="210"/>
      <c r="F173" s="231" t="s">
        <v>1294</v>
      </c>
      <c r="G173" s="210"/>
      <c r="H173" s="210" t="s">
        <v>1361</v>
      </c>
      <c r="I173" s="210" t="s">
        <v>1304</v>
      </c>
      <c r="J173" s="210"/>
      <c r="K173" s="256"/>
    </row>
    <row r="174" spans="2:11" s="1" customFormat="1" ht="15" customHeight="1">
      <c r="B174" s="233"/>
      <c r="C174" s="210" t="s">
        <v>1313</v>
      </c>
      <c r="D174" s="210"/>
      <c r="E174" s="210"/>
      <c r="F174" s="231" t="s">
        <v>1300</v>
      </c>
      <c r="G174" s="210"/>
      <c r="H174" s="210" t="s">
        <v>1361</v>
      </c>
      <c r="I174" s="210" t="s">
        <v>1296</v>
      </c>
      <c r="J174" s="210">
        <v>50</v>
      </c>
      <c r="K174" s="256"/>
    </row>
    <row r="175" spans="2:11" s="1" customFormat="1" ht="15" customHeight="1">
      <c r="B175" s="233"/>
      <c r="C175" s="210" t="s">
        <v>1321</v>
      </c>
      <c r="D175" s="210"/>
      <c r="E175" s="210"/>
      <c r="F175" s="231" t="s">
        <v>1300</v>
      </c>
      <c r="G175" s="210"/>
      <c r="H175" s="210" t="s">
        <v>1361</v>
      </c>
      <c r="I175" s="210" t="s">
        <v>1296</v>
      </c>
      <c r="J175" s="210">
        <v>50</v>
      </c>
      <c r="K175" s="256"/>
    </row>
    <row r="176" spans="2:11" s="1" customFormat="1" ht="15" customHeight="1">
      <c r="B176" s="233"/>
      <c r="C176" s="210" t="s">
        <v>1319</v>
      </c>
      <c r="D176" s="210"/>
      <c r="E176" s="210"/>
      <c r="F176" s="231" t="s">
        <v>1300</v>
      </c>
      <c r="G176" s="210"/>
      <c r="H176" s="210" t="s">
        <v>1361</v>
      </c>
      <c r="I176" s="210" t="s">
        <v>1296</v>
      </c>
      <c r="J176" s="210">
        <v>50</v>
      </c>
      <c r="K176" s="256"/>
    </row>
    <row r="177" spans="2:11" s="1" customFormat="1" ht="15" customHeight="1">
      <c r="B177" s="233"/>
      <c r="C177" s="210" t="s">
        <v>120</v>
      </c>
      <c r="D177" s="210"/>
      <c r="E177" s="210"/>
      <c r="F177" s="231" t="s">
        <v>1294</v>
      </c>
      <c r="G177" s="210"/>
      <c r="H177" s="210" t="s">
        <v>1362</v>
      </c>
      <c r="I177" s="210" t="s">
        <v>1363</v>
      </c>
      <c r="J177" s="210"/>
      <c r="K177" s="256"/>
    </row>
    <row r="178" spans="2:11" s="1" customFormat="1" ht="15" customHeight="1">
      <c r="B178" s="233"/>
      <c r="C178" s="210" t="s">
        <v>57</v>
      </c>
      <c r="D178" s="210"/>
      <c r="E178" s="210"/>
      <c r="F178" s="231" t="s">
        <v>1294</v>
      </c>
      <c r="G178" s="210"/>
      <c r="H178" s="210" t="s">
        <v>1364</v>
      </c>
      <c r="I178" s="210" t="s">
        <v>1365</v>
      </c>
      <c r="J178" s="210">
        <v>1</v>
      </c>
      <c r="K178" s="256"/>
    </row>
    <row r="179" spans="2:11" s="1" customFormat="1" ht="15" customHeight="1">
      <c r="B179" s="233"/>
      <c r="C179" s="210" t="s">
        <v>53</v>
      </c>
      <c r="D179" s="210"/>
      <c r="E179" s="210"/>
      <c r="F179" s="231" t="s">
        <v>1294</v>
      </c>
      <c r="G179" s="210"/>
      <c r="H179" s="210" t="s">
        <v>1366</v>
      </c>
      <c r="I179" s="210" t="s">
        <v>1296</v>
      </c>
      <c r="J179" s="210">
        <v>20</v>
      </c>
      <c r="K179" s="256"/>
    </row>
    <row r="180" spans="2:11" s="1" customFormat="1" ht="15" customHeight="1">
      <c r="B180" s="233"/>
      <c r="C180" s="210" t="s">
        <v>54</v>
      </c>
      <c r="D180" s="210"/>
      <c r="E180" s="210"/>
      <c r="F180" s="231" t="s">
        <v>1294</v>
      </c>
      <c r="G180" s="210"/>
      <c r="H180" s="210" t="s">
        <v>1367</v>
      </c>
      <c r="I180" s="210" t="s">
        <v>1296</v>
      </c>
      <c r="J180" s="210">
        <v>255</v>
      </c>
      <c r="K180" s="256"/>
    </row>
    <row r="181" spans="2:11" s="1" customFormat="1" ht="15" customHeight="1">
      <c r="B181" s="233"/>
      <c r="C181" s="210" t="s">
        <v>121</v>
      </c>
      <c r="D181" s="210"/>
      <c r="E181" s="210"/>
      <c r="F181" s="231" t="s">
        <v>1294</v>
      </c>
      <c r="G181" s="210"/>
      <c r="H181" s="210" t="s">
        <v>1258</v>
      </c>
      <c r="I181" s="210" t="s">
        <v>1296</v>
      </c>
      <c r="J181" s="210">
        <v>10</v>
      </c>
      <c r="K181" s="256"/>
    </row>
    <row r="182" spans="2:11" s="1" customFormat="1" ht="15" customHeight="1">
      <c r="B182" s="233"/>
      <c r="C182" s="210" t="s">
        <v>122</v>
      </c>
      <c r="D182" s="210"/>
      <c r="E182" s="210"/>
      <c r="F182" s="231" t="s">
        <v>1294</v>
      </c>
      <c r="G182" s="210"/>
      <c r="H182" s="210" t="s">
        <v>1368</v>
      </c>
      <c r="I182" s="210" t="s">
        <v>1329</v>
      </c>
      <c r="J182" s="210"/>
      <c r="K182" s="256"/>
    </row>
    <row r="183" spans="2:11" s="1" customFormat="1" ht="15" customHeight="1">
      <c r="B183" s="233"/>
      <c r="C183" s="210" t="s">
        <v>1369</v>
      </c>
      <c r="D183" s="210"/>
      <c r="E183" s="210"/>
      <c r="F183" s="231" t="s">
        <v>1294</v>
      </c>
      <c r="G183" s="210"/>
      <c r="H183" s="210" t="s">
        <v>1370</v>
      </c>
      <c r="I183" s="210" t="s">
        <v>1329</v>
      </c>
      <c r="J183" s="210"/>
      <c r="K183" s="256"/>
    </row>
    <row r="184" spans="2:11" s="1" customFormat="1" ht="15" customHeight="1">
      <c r="B184" s="233"/>
      <c r="C184" s="210" t="s">
        <v>1358</v>
      </c>
      <c r="D184" s="210"/>
      <c r="E184" s="210"/>
      <c r="F184" s="231" t="s">
        <v>1294</v>
      </c>
      <c r="G184" s="210"/>
      <c r="H184" s="210" t="s">
        <v>1371</v>
      </c>
      <c r="I184" s="210" t="s">
        <v>1329</v>
      </c>
      <c r="J184" s="210"/>
      <c r="K184" s="256"/>
    </row>
    <row r="185" spans="2:11" s="1" customFormat="1" ht="15" customHeight="1">
      <c r="B185" s="233"/>
      <c r="C185" s="210" t="s">
        <v>124</v>
      </c>
      <c r="D185" s="210"/>
      <c r="E185" s="210"/>
      <c r="F185" s="231" t="s">
        <v>1300</v>
      </c>
      <c r="G185" s="210"/>
      <c r="H185" s="210" t="s">
        <v>1372</v>
      </c>
      <c r="I185" s="210" t="s">
        <v>1296</v>
      </c>
      <c r="J185" s="210">
        <v>50</v>
      </c>
      <c r="K185" s="256"/>
    </row>
    <row r="186" spans="2:11" s="1" customFormat="1" ht="15" customHeight="1">
      <c r="B186" s="233"/>
      <c r="C186" s="210" t="s">
        <v>1373</v>
      </c>
      <c r="D186" s="210"/>
      <c r="E186" s="210"/>
      <c r="F186" s="231" t="s">
        <v>1300</v>
      </c>
      <c r="G186" s="210"/>
      <c r="H186" s="210" t="s">
        <v>1374</v>
      </c>
      <c r="I186" s="210" t="s">
        <v>1375</v>
      </c>
      <c r="J186" s="210"/>
      <c r="K186" s="256"/>
    </row>
    <row r="187" spans="2:11" s="1" customFormat="1" ht="15" customHeight="1">
      <c r="B187" s="233"/>
      <c r="C187" s="210" t="s">
        <v>1376</v>
      </c>
      <c r="D187" s="210"/>
      <c r="E187" s="210"/>
      <c r="F187" s="231" t="s">
        <v>1300</v>
      </c>
      <c r="G187" s="210"/>
      <c r="H187" s="210" t="s">
        <v>1377</v>
      </c>
      <c r="I187" s="210" t="s">
        <v>1375</v>
      </c>
      <c r="J187" s="210"/>
      <c r="K187" s="256"/>
    </row>
    <row r="188" spans="2:11" s="1" customFormat="1" ht="15" customHeight="1">
      <c r="B188" s="233"/>
      <c r="C188" s="210" t="s">
        <v>1378</v>
      </c>
      <c r="D188" s="210"/>
      <c r="E188" s="210"/>
      <c r="F188" s="231" t="s">
        <v>1300</v>
      </c>
      <c r="G188" s="210"/>
      <c r="H188" s="210" t="s">
        <v>1379</v>
      </c>
      <c r="I188" s="210" t="s">
        <v>1375</v>
      </c>
      <c r="J188" s="210"/>
      <c r="K188" s="256"/>
    </row>
    <row r="189" spans="2:11" s="1" customFormat="1" ht="15" customHeight="1">
      <c r="B189" s="233"/>
      <c r="C189" s="269" t="s">
        <v>1380</v>
      </c>
      <c r="D189" s="210"/>
      <c r="E189" s="210"/>
      <c r="F189" s="231" t="s">
        <v>1300</v>
      </c>
      <c r="G189" s="210"/>
      <c r="H189" s="210" t="s">
        <v>1381</v>
      </c>
      <c r="I189" s="210" t="s">
        <v>1382</v>
      </c>
      <c r="J189" s="270" t="s">
        <v>1383</v>
      </c>
      <c r="K189" s="256"/>
    </row>
    <row r="190" spans="2:11" s="1" customFormat="1" ht="15" customHeight="1">
      <c r="B190" s="233"/>
      <c r="C190" s="269" t="s">
        <v>42</v>
      </c>
      <c r="D190" s="210"/>
      <c r="E190" s="210"/>
      <c r="F190" s="231" t="s">
        <v>1294</v>
      </c>
      <c r="G190" s="210"/>
      <c r="H190" s="207" t="s">
        <v>1384</v>
      </c>
      <c r="I190" s="210" t="s">
        <v>1385</v>
      </c>
      <c r="J190" s="210"/>
      <c r="K190" s="256"/>
    </row>
    <row r="191" spans="2:11" s="1" customFormat="1" ht="15" customHeight="1">
      <c r="B191" s="233"/>
      <c r="C191" s="269" t="s">
        <v>1386</v>
      </c>
      <c r="D191" s="210"/>
      <c r="E191" s="210"/>
      <c r="F191" s="231" t="s">
        <v>1294</v>
      </c>
      <c r="G191" s="210"/>
      <c r="H191" s="210" t="s">
        <v>1387</v>
      </c>
      <c r="I191" s="210" t="s">
        <v>1329</v>
      </c>
      <c r="J191" s="210"/>
      <c r="K191" s="256"/>
    </row>
    <row r="192" spans="2:11" s="1" customFormat="1" ht="15" customHeight="1">
      <c r="B192" s="233"/>
      <c r="C192" s="269" t="s">
        <v>1388</v>
      </c>
      <c r="D192" s="210"/>
      <c r="E192" s="210"/>
      <c r="F192" s="231" t="s">
        <v>1294</v>
      </c>
      <c r="G192" s="210"/>
      <c r="H192" s="210" t="s">
        <v>1389</v>
      </c>
      <c r="I192" s="210" t="s">
        <v>1329</v>
      </c>
      <c r="J192" s="210"/>
      <c r="K192" s="256"/>
    </row>
    <row r="193" spans="2:11" s="1" customFormat="1" ht="15" customHeight="1">
      <c r="B193" s="233"/>
      <c r="C193" s="269" t="s">
        <v>1390</v>
      </c>
      <c r="D193" s="210"/>
      <c r="E193" s="210"/>
      <c r="F193" s="231" t="s">
        <v>1300</v>
      </c>
      <c r="G193" s="210"/>
      <c r="H193" s="210" t="s">
        <v>1391</v>
      </c>
      <c r="I193" s="210" t="s">
        <v>1329</v>
      </c>
      <c r="J193" s="210"/>
      <c r="K193" s="256"/>
    </row>
    <row r="194" spans="2:11" s="1" customFormat="1" ht="15" customHeight="1">
      <c r="B194" s="262"/>
      <c r="C194" s="271"/>
      <c r="D194" s="242"/>
      <c r="E194" s="242"/>
      <c r="F194" s="242"/>
      <c r="G194" s="242"/>
      <c r="H194" s="242"/>
      <c r="I194" s="242"/>
      <c r="J194" s="242"/>
      <c r="K194" s="263"/>
    </row>
    <row r="195" spans="2:11" s="1" customFormat="1" ht="18.75" customHeight="1">
      <c r="B195" s="244"/>
      <c r="C195" s="254"/>
      <c r="D195" s="254"/>
      <c r="E195" s="254"/>
      <c r="F195" s="264"/>
      <c r="G195" s="254"/>
      <c r="H195" s="254"/>
      <c r="I195" s="254"/>
      <c r="J195" s="254"/>
      <c r="K195" s="244"/>
    </row>
    <row r="196" spans="2:11" s="1" customFormat="1" ht="18.75" customHeight="1">
      <c r="B196" s="244"/>
      <c r="C196" s="254"/>
      <c r="D196" s="254"/>
      <c r="E196" s="254"/>
      <c r="F196" s="264"/>
      <c r="G196" s="254"/>
      <c r="H196" s="254"/>
      <c r="I196" s="254"/>
      <c r="J196" s="254"/>
      <c r="K196" s="244"/>
    </row>
    <row r="197" spans="2:11" s="1" customFormat="1" ht="18.75" customHeight="1">
      <c r="B197" s="217"/>
      <c r="C197" s="217"/>
      <c r="D197" s="217"/>
      <c r="E197" s="217"/>
      <c r="F197" s="217"/>
      <c r="G197" s="217"/>
      <c r="H197" s="217"/>
      <c r="I197" s="217"/>
      <c r="J197" s="217"/>
      <c r="K197" s="217"/>
    </row>
    <row r="198" spans="2:11" s="1" customFormat="1" ht="13.5">
      <c r="B198" s="199"/>
      <c r="C198" s="200"/>
      <c r="D198" s="200"/>
      <c r="E198" s="200"/>
      <c r="F198" s="200"/>
      <c r="G198" s="200"/>
      <c r="H198" s="200"/>
      <c r="I198" s="200"/>
      <c r="J198" s="200"/>
      <c r="K198" s="201"/>
    </row>
    <row r="199" spans="2:11" s="1" customFormat="1" ht="21">
      <c r="B199" s="202"/>
      <c r="C199" s="329" t="s">
        <v>1392</v>
      </c>
      <c r="D199" s="329"/>
      <c r="E199" s="329"/>
      <c r="F199" s="329"/>
      <c r="G199" s="329"/>
      <c r="H199" s="329"/>
      <c r="I199" s="329"/>
      <c r="J199" s="329"/>
      <c r="K199" s="203"/>
    </row>
    <row r="200" spans="2:11" s="1" customFormat="1" ht="25.5" customHeight="1">
      <c r="B200" s="202"/>
      <c r="C200" s="272" t="s">
        <v>1393</v>
      </c>
      <c r="D200" s="272"/>
      <c r="E200" s="272"/>
      <c r="F200" s="272" t="s">
        <v>1394</v>
      </c>
      <c r="G200" s="273"/>
      <c r="H200" s="335" t="s">
        <v>1395</v>
      </c>
      <c r="I200" s="335"/>
      <c r="J200" s="335"/>
      <c r="K200" s="203"/>
    </row>
    <row r="201" spans="2:11" s="1" customFormat="1" ht="5.25" customHeight="1">
      <c r="B201" s="233"/>
      <c r="C201" s="228"/>
      <c r="D201" s="228"/>
      <c r="E201" s="228"/>
      <c r="F201" s="228"/>
      <c r="G201" s="254"/>
      <c r="H201" s="228"/>
      <c r="I201" s="228"/>
      <c r="J201" s="228"/>
      <c r="K201" s="256"/>
    </row>
    <row r="202" spans="2:11" s="1" customFormat="1" ht="15" customHeight="1">
      <c r="B202" s="233"/>
      <c r="C202" s="210" t="s">
        <v>1385</v>
      </c>
      <c r="D202" s="210"/>
      <c r="E202" s="210"/>
      <c r="F202" s="231" t="s">
        <v>43</v>
      </c>
      <c r="G202" s="210"/>
      <c r="H202" s="334" t="s">
        <v>1396</v>
      </c>
      <c r="I202" s="334"/>
      <c r="J202" s="334"/>
      <c r="K202" s="256"/>
    </row>
    <row r="203" spans="2:11" s="1" customFormat="1" ht="15" customHeight="1">
      <c r="B203" s="233"/>
      <c r="C203" s="210"/>
      <c r="D203" s="210"/>
      <c r="E203" s="210"/>
      <c r="F203" s="231" t="s">
        <v>44</v>
      </c>
      <c r="G203" s="210"/>
      <c r="H203" s="334" t="s">
        <v>1397</v>
      </c>
      <c r="I203" s="334"/>
      <c r="J203" s="334"/>
      <c r="K203" s="256"/>
    </row>
    <row r="204" spans="2:11" s="1" customFormat="1" ht="15" customHeight="1">
      <c r="B204" s="233"/>
      <c r="C204" s="210"/>
      <c r="D204" s="210"/>
      <c r="E204" s="210"/>
      <c r="F204" s="231" t="s">
        <v>47</v>
      </c>
      <c r="G204" s="210"/>
      <c r="H204" s="334" t="s">
        <v>1398</v>
      </c>
      <c r="I204" s="334"/>
      <c r="J204" s="334"/>
      <c r="K204" s="256"/>
    </row>
    <row r="205" spans="2:11" s="1" customFormat="1" ht="15" customHeight="1">
      <c r="B205" s="233"/>
      <c r="C205" s="210"/>
      <c r="D205" s="210"/>
      <c r="E205" s="210"/>
      <c r="F205" s="231" t="s">
        <v>45</v>
      </c>
      <c r="G205" s="210"/>
      <c r="H205" s="334" t="s">
        <v>1399</v>
      </c>
      <c r="I205" s="334"/>
      <c r="J205" s="334"/>
      <c r="K205" s="256"/>
    </row>
    <row r="206" spans="2:11" s="1" customFormat="1" ht="15" customHeight="1">
      <c r="B206" s="233"/>
      <c r="C206" s="210"/>
      <c r="D206" s="210"/>
      <c r="E206" s="210"/>
      <c r="F206" s="231" t="s">
        <v>46</v>
      </c>
      <c r="G206" s="210"/>
      <c r="H206" s="334" t="s">
        <v>1400</v>
      </c>
      <c r="I206" s="334"/>
      <c r="J206" s="334"/>
      <c r="K206" s="256"/>
    </row>
    <row r="207" spans="2:11" s="1" customFormat="1" ht="15" customHeight="1">
      <c r="B207" s="233"/>
      <c r="C207" s="210"/>
      <c r="D207" s="210"/>
      <c r="E207" s="210"/>
      <c r="F207" s="231"/>
      <c r="G207" s="210"/>
      <c r="H207" s="210"/>
      <c r="I207" s="210"/>
      <c r="J207" s="210"/>
      <c r="K207" s="256"/>
    </row>
    <row r="208" spans="2:11" s="1" customFormat="1" ht="15" customHeight="1">
      <c r="B208" s="233"/>
      <c r="C208" s="210" t="s">
        <v>1341</v>
      </c>
      <c r="D208" s="210"/>
      <c r="E208" s="210"/>
      <c r="F208" s="231" t="s">
        <v>79</v>
      </c>
      <c r="G208" s="210"/>
      <c r="H208" s="334" t="s">
        <v>1401</v>
      </c>
      <c r="I208" s="334"/>
      <c r="J208" s="334"/>
      <c r="K208" s="256"/>
    </row>
    <row r="209" spans="2:11" s="1" customFormat="1" ht="15" customHeight="1">
      <c r="B209" s="233"/>
      <c r="C209" s="210"/>
      <c r="D209" s="210"/>
      <c r="E209" s="210"/>
      <c r="F209" s="231" t="s">
        <v>1236</v>
      </c>
      <c r="G209" s="210"/>
      <c r="H209" s="334" t="s">
        <v>1237</v>
      </c>
      <c r="I209" s="334"/>
      <c r="J209" s="334"/>
      <c r="K209" s="256"/>
    </row>
    <row r="210" spans="2:11" s="1" customFormat="1" ht="15" customHeight="1">
      <c r="B210" s="233"/>
      <c r="C210" s="210"/>
      <c r="D210" s="210"/>
      <c r="E210" s="210"/>
      <c r="F210" s="231" t="s">
        <v>1234</v>
      </c>
      <c r="G210" s="210"/>
      <c r="H210" s="334" t="s">
        <v>1402</v>
      </c>
      <c r="I210" s="334"/>
      <c r="J210" s="334"/>
      <c r="K210" s="256"/>
    </row>
    <row r="211" spans="2:11" s="1" customFormat="1" ht="15" customHeight="1">
      <c r="B211" s="274"/>
      <c r="C211" s="210"/>
      <c r="D211" s="210"/>
      <c r="E211" s="210"/>
      <c r="F211" s="231" t="s">
        <v>1238</v>
      </c>
      <c r="G211" s="269"/>
      <c r="H211" s="333" t="s">
        <v>1239</v>
      </c>
      <c r="I211" s="333"/>
      <c r="J211" s="333"/>
      <c r="K211" s="275"/>
    </row>
    <row r="212" spans="2:11" s="1" customFormat="1" ht="15" customHeight="1">
      <c r="B212" s="274"/>
      <c r="C212" s="210"/>
      <c r="D212" s="210"/>
      <c r="E212" s="210"/>
      <c r="F212" s="231" t="s">
        <v>1240</v>
      </c>
      <c r="G212" s="269"/>
      <c r="H212" s="333" t="s">
        <v>1017</v>
      </c>
      <c r="I212" s="333"/>
      <c r="J212" s="333"/>
      <c r="K212" s="275"/>
    </row>
    <row r="213" spans="2:11" s="1" customFormat="1" ht="15" customHeight="1">
      <c r="B213" s="274"/>
      <c r="C213" s="210"/>
      <c r="D213" s="210"/>
      <c r="E213" s="210"/>
      <c r="F213" s="231"/>
      <c r="G213" s="269"/>
      <c r="H213" s="260"/>
      <c r="I213" s="260"/>
      <c r="J213" s="260"/>
      <c r="K213" s="275"/>
    </row>
    <row r="214" spans="2:11" s="1" customFormat="1" ht="15" customHeight="1">
      <c r="B214" s="274"/>
      <c r="C214" s="210" t="s">
        <v>1365</v>
      </c>
      <c r="D214" s="210"/>
      <c r="E214" s="210"/>
      <c r="F214" s="231">
        <v>1</v>
      </c>
      <c r="G214" s="269"/>
      <c r="H214" s="333" t="s">
        <v>1403</v>
      </c>
      <c r="I214" s="333"/>
      <c r="J214" s="333"/>
      <c r="K214" s="275"/>
    </row>
    <row r="215" spans="2:11" s="1" customFormat="1" ht="15" customHeight="1">
      <c r="B215" s="274"/>
      <c r="C215" s="210"/>
      <c r="D215" s="210"/>
      <c r="E215" s="210"/>
      <c r="F215" s="231">
        <v>2</v>
      </c>
      <c r="G215" s="269"/>
      <c r="H215" s="333" t="s">
        <v>1404</v>
      </c>
      <c r="I215" s="333"/>
      <c r="J215" s="333"/>
      <c r="K215" s="275"/>
    </row>
    <row r="216" spans="2:11" s="1" customFormat="1" ht="15" customHeight="1">
      <c r="B216" s="274"/>
      <c r="C216" s="210"/>
      <c r="D216" s="210"/>
      <c r="E216" s="210"/>
      <c r="F216" s="231">
        <v>3</v>
      </c>
      <c r="G216" s="269"/>
      <c r="H216" s="333" t="s">
        <v>1405</v>
      </c>
      <c r="I216" s="333"/>
      <c r="J216" s="333"/>
      <c r="K216" s="275"/>
    </row>
    <row r="217" spans="2:11" s="1" customFormat="1" ht="15" customHeight="1">
      <c r="B217" s="274"/>
      <c r="C217" s="210"/>
      <c r="D217" s="210"/>
      <c r="E217" s="210"/>
      <c r="F217" s="231">
        <v>4</v>
      </c>
      <c r="G217" s="269"/>
      <c r="H217" s="333" t="s">
        <v>1406</v>
      </c>
      <c r="I217" s="333"/>
      <c r="J217" s="333"/>
      <c r="K217" s="275"/>
    </row>
    <row r="218" spans="2:11" s="1" customFormat="1" ht="12.75" customHeight="1">
      <c r="B218" s="276"/>
      <c r="C218" s="277"/>
      <c r="D218" s="277"/>
      <c r="E218" s="277"/>
      <c r="F218" s="277"/>
      <c r="G218" s="277"/>
      <c r="H218" s="277"/>
      <c r="I218" s="277"/>
      <c r="J218" s="277"/>
      <c r="K218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01_1 - Polní cesta C2b</vt:lpstr>
      <vt:lpstr>SO 01_2 - Výsadba IP7</vt:lpstr>
      <vt:lpstr>SO 01_3 - 1. rok následné...</vt:lpstr>
      <vt:lpstr>SO 01_4 - 2. rok následné...</vt:lpstr>
      <vt:lpstr>SO 01_5 - 3. rok následné...</vt:lpstr>
      <vt:lpstr>Pokyny pro vyplnění</vt:lpstr>
      <vt:lpstr>'Rekapitulace stavby'!Názvy_tisku</vt:lpstr>
      <vt:lpstr>'SO 01_1 - Polní cesta C2b'!Názvy_tisku</vt:lpstr>
      <vt:lpstr>'SO 01_2 - Výsadba IP7'!Názvy_tisku</vt:lpstr>
      <vt:lpstr>'SO 01_3 - 1. rok následné...'!Názvy_tisku</vt:lpstr>
      <vt:lpstr>'SO 01_4 - 2. rok následné...'!Názvy_tisku</vt:lpstr>
      <vt:lpstr>'SO 01_5 - 3. rok následné...'!Názvy_tisku</vt:lpstr>
      <vt:lpstr>'Pokyny pro vyplnění'!Oblast_tisku</vt:lpstr>
      <vt:lpstr>'Rekapitulace stavby'!Oblast_tisku</vt:lpstr>
      <vt:lpstr>'SO 01_1 - Polní cesta C2b'!Oblast_tisku</vt:lpstr>
      <vt:lpstr>'SO 01_2 - Výsadba IP7'!Oblast_tisku</vt:lpstr>
      <vt:lpstr>'SO 01_3 - 1. rok následné...'!Oblast_tisku</vt:lpstr>
      <vt:lpstr>'SO 01_4 - 2. rok následné...'!Oblast_tisku</vt:lpstr>
      <vt:lpstr>'SO 01_5 - 3. rok následné...'!Oblast_tisku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HANOUS-06\HonzaK</dc:creator>
  <cp:lastModifiedBy>Ulrich Přemysl Ing.</cp:lastModifiedBy>
  <dcterms:created xsi:type="dcterms:W3CDTF">2021-04-26T07:55:09Z</dcterms:created>
  <dcterms:modified xsi:type="dcterms:W3CDTF">2021-05-05T12:32:15Z</dcterms:modified>
</cp:coreProperties>
</file>